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codeName="{DD97A8EA-9A9A-E61F-A557-7D5A7D7259CE}"/>
  <workbookPr codeName="ThisWorkbook" defaultThemeVersion="166925"/>
  <mc:AlternateContent xmlns:mc="http://schemas.openxmlformats.org/markup-compatibility/2006">
    <mc:Choice Requires="x15">
      <x15ac:absPath xmlns:x15ac="http://schemas.microsoft.com/office/spreadsheetml/2010/11/ac" url="https://psbp.sharepoint.com/sites/NorthPointClosetsSalesCommunication/SiteAssets/SitePages/Files for site links/"/>
    </mc:Choice>
  </mc:AlternateContent>
  <xr:revisionPtr revIDLastSave="0" documentId="8_{BD1FCD1A-73DC-4267-9273-31951F27183C}" xr6:coauthVersionLast="47" xr6:coauthVersionMax="47" xr10:uidLastSave="{00000000-0000-0000-0000-000000000000}"/>
  <bookViews>
    <workbookView xWindow="-110" yWindow="-110" windowWidth="19420" windowHeight="10300" xr2:uid="{00000000-000D-0000-FFFF-FFFF00000000}"/>
  </bookViews>
  <sheets>
    <sheet name="Instructions" sheetId="5" r:id="rId1"/>
    <sheet name="Enter Customer Info Here" sheetId="4" r:id="rId2"/>
    <sheet name="Enter Closet Order Here" sheetId="1" r:id="rId3"/>
    <sheet name="Enter Additional Product Here" sheetId="7" r:id="rId4"/>
    <sheet name="Print Here" sheetId="2" r:id="rId5"/>
    <sheet name="Print Variations" sheetId="6" state="hidden" r:id="rId6"/>
    <sheet name="Closet Nomenclature" sheetId="3" r:id="rId7"/>
  </sheets>
  <definedNames>
    <definedName name="_xlnm._FilterDatabase" localSheetId="2" hidden="1">'Enter Closet Order Here'!#REF!</definedName>
    <definedName name="_xlnm._FilterDatabase" localSheetId="1" hidden="1">'Enter Customer Info Here'!$K$23:$Q$30</definedName>
    <definedName name="_xlnm._FilterDatabase" localSheetId="4" hidden="1">'Print Here'!$D$12:$N$92</definedName>
    <definedName name="_xleta.T" hidden="1" xlm="1">#NAME?</definedName>
    <definedName name="Door_Style_Selection">'Enter Closet Order Here'!$I$3</definedName>
    <definedName name="E_ExpRng">INDIRECT('Print Here'!$AE$2)</definedName>
    <definedName name="E_ExpRng2">'Print Here'!$Z:$AA</definedName>
    <definedName name="E_OrderInfo">'Print Here'!$C:$K</definedName>
    <definedName name="PH_NLP">'Print Variations'!$P$12:$Z$213</definedName>
    <definedName name="PH_PDF">INDIRECT('Print Here'!$U$18)</definedName>
    <definedName name="PH_PDF2">'Print Here'!$U$18</definedName>
    <definedName name="PH_PH">'Print Here'!$D$12:$N$213</definedName>
    <definedName name="PH_WLP">'Print Variations'!$D$12:$N$213</definedName>
    <definedName name="_xlnm.Print_Area" localSheetId="4">'Print Here'!$D$3:$N$12</definedName>
    <definedName name="PrintHere">'Print Here'!$D$3:OFFSET('Print Here'!$N$13,COUNT('Print Here'!$K$13:$K$79)-1,,1,1)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 i="7" l="1"/>
  <c r="I11" i="7"/>
  <c r="AK4" i="1"/>
  <c r="AK7" i="1"/>
  <c r="AK8" i="1"/>
  <c r="AL8" i="1" s="1"/>
  <c r="AK9" i="1"/>
  <c r="AK10" i="1"/>
  <c r="AK11" i="1"/>
  <c r="G17" i="1" s="1"/>
  <c r="AK12" i="1"/>
  <c r="AL12" i="1" s="1"/>
  <c r="AK13" i="1"/>
  <c r="AK14" i="1"/>
  <c r="AL14" i="1" s="1"/>
  <c r="AK15" i="1"/>
  <c r="G21" i="1" s="1"/>
  <c r="AK16" i="1"/>
  <c r="AL16" i="1" s="1"/>
  <c r="AK17" i="1"/>
  <c r="AL17" i="1" s="1"/>
  <c r="AK18" i="1"/>
  <c r="AL18" i="1" s="1"/>
  <c r="AK19" i="1"/>
  <c r="G25" i="1" s="1"/>
  <c r="AK20" i="1"/>
  <c r="AL20" i="1" s="1"/>
  <c r="AK21" i="1"/>
  <c r="AL21" i="1" s="1"/>
  <c r="AK22" i="1"/>
  <c r="AK23" i="1"/>
  <c r="AK24" i="1"/>
  <c r="AK25" i="1"/>
  <c r="AK26" i="1"/>
  <c r="AK27" i="1"/>
  <c r="AK28" i="1"/>
  <c r="AL28" i="1" s="1"/>
  <c r="AK29" i="1"/>
  <c r="G35" i="1" s="1"/>
  <c r="AK30" i="1"/>
  <c r="AL30" i="1" s="1"/>
  <c r="AK31" i="1"/>
  <c r="AK32" i="1"/>
  <c r="G38" i="1" s="1"/>
  <c r="AK33" i="1"/>
  <c r="G39" i="1" s="1"/>
  <c r="AK34" i="1"/>
  <c r="AL34" i="1" s="1"/>
  <c r="AK35" i="1"/>
  <c r="AL35" i="1" s="1"/>
  <c r="AK36" i="1"/>
  <c r="G42" i="1" s="1"/>
  <c r="AK37" i="1"/>
  <c r="AL37" i="1" s="1"/>
  <c r="AK38" i="1"/>
  <c r="G44" i="1" s="1"/>
  <c r="AK39" i="1"/>
  <c r="G45" i="1" s="1"/>
  <c r="AK40" i="1"/>
  <c r="AK41" i="1"/>
  <c r="AK42" i="1"/>
  <c r="AK43" i="1"/>
  <c r="AK44" i="1"/>
  <c r="AK45" i="1"/>
  <c r="AL45" i="1" s="1"/>
  <c r="AK46" i="1"/>
  <c r="AK47" i="1"/>
  <c r="AK48" i="1"/>
  <c r="AK49" i="1"/>
  <c r="AK50" i="1"/>
  <c r="G56" i="1" s="1"/>
  <c r="AK51" i="1"/>
  <c r="AL51" i="1" s="1"/>
  <c r="AK52" i="1"/>
  <c r="AK53" i="1"/>
  <c r="AL53" i="1" s="1"/>
  <c r="AK54" i="1"/>
  <c r="G60" i="1" s="1"/>
  <c r="AK55" i="1"/>
  <c r="G61" i="1" s="1"/>
  <c r="AK56" i="1"/>
  <c r="AL56" i="1" s="1"/>
  <c r="AK57" i="1"/>
  <c r="G63" i="1" s="1"/>
  <c r="AK58" i="1"/>
  <c r="AK59" i="1"/>
  <c r="AK60" i="1"/>
  <c r="AK61" i="1"/>
  <c r="AK62" i="1"/>
  <c r="AK63" i="1"/>
  <c r="G69" i="1" s="1"/>
  <c r="AK64" i="1"/>
  <c r="G70" i="1" s="1"/>
  <c r="AK65" i="1"/>
  <c r="AK66" i="1"/>
  <c r="AK67" i="1"/>
  <c r="AK68" i="1"/>
  <c r="G74" i="1" s="1"/>
  <c r="AK69" i="1"/>
  <c r="AL69" i="1" s="1"/>
  <c r="AK70" i="1"/>
  <c r="G76" i="1" s="1"/>
  <c r="AK71" i="1"/>
  <c r="AL71" i="1" s="1"/>
  <c r="AK72" i="1"/>
  <c r="G78" i="1" s="1"/>
  <c r="AK73" i="1"/>
  <c r="AL73" i="1" s="1"/>
  <c r="AK74" i="1"/>
  <c r="AL74" i="1" s="1"/>
  <c r="AK75" i="1"/>
  <c r="AL75" i="1" s="1"/>
  <c r="AK76" i="1"/>
  <c r="AK77" i="1"/>
  <c r="AK78" i="1"/>
  <c r="AK79" i="1"/>
  <c r="AK80" i="1"/>
  <c r="AK81" i="1"/>
  <c r="AL81" i="1" s="1"/>
  <c r="AK82" i="1"/>
  <c r="G88" i="1" s="1"/>
  <c r="AK83" i="1"/>
  <c r="AL83" i="1" s="1"/>
  <c r="AK84" i="1"/>
  <c r="G90" i="1" s="1"/>
  <c r="AK85" i="1"/>
  <c r="G91" i="1" s="1"/>
  <c r="AK86" i="1"/>
  <c r="AL86" i="1" s="1"/>
  <c r="AK87" i="1"/>
  <c r="G93" i="1" s="1"/>
  <c r="AK88" i="1"/>
  <c r="G94" i="1" s="1"/>
  <c r="AK89" i="1"/>
  <c r="AL89" i="1" s="1"/>
  <c r="AK90" i="1"/>
  <c r="G96" i="1" s="1"/>
  <c r="AK91" i="1"/>
  <c r="G97" i="1" s="1"/>
  <c r="AK92" i="1"/>
  <c r="AL92" i="1" s="1"/>
  <c r="AK93" i="1"/>
  <c r="AL93" i="1" s="1"/>
  <c r="AK94" i="1"/>
  <c r="AK95" i="1"/>
  <c r="AK96" i="1"/>
  <c r="AK97" i="1"/>
  <c r="AK98" i="1"/>
  <c r="AL98" i="1" s="1"/>
  <c r="AK99" i="1"/>
  <c r="G105" i="1" s="1"/>
  <c r="AK100" i="1"/>
  <c r="AK101" i="1"/>
  <c r="AK102" i="1"/>
  <c r="AL102" i="1" s="1"/>
  <c r="AK3" i="1"/>
  <c r="I13" i="7"/>
  <c r="I14" i="7"/>
  <c r="I15" i="7"/>
  <c r="N46" i="7"/>
  <c r="N100" i="7"/>
  <c r="I17" i="7"/>
  <c r="I18" i="7"/>
  <c r="I19" i="7"/>
  <c r="I20" i="7"/>
  <c r="I21" i="7"/>
  <c r="I22" i="7"/>
  <c r="I23" i="7"/>
  <c r="I24" i="7"/>
  <c r="I25" i="7"/>
  <c r="I26" i="7"/>
  <c r="I27" i="7"/>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89" i="7"/>
  <c r="I90" i="7"/>
  <c r="I91" i="7"/>
  <c r="I92" i="7"/>
  <c r="I93" i="7"/>
  <c r="I94" i="7"/>
  <c r="I95" i="7"/>
  <c r="I96" i="7"/>
  <c r="I97" i="7"/>
  <c r="I98" i="7"/>
  <c r="I99" i="7"/>
  <c r="I100" i="7"/>
  <c r="I101" i="7"/>
  <c r="I102" i="7"/>
  <c r="I103" i="7"/>
  <c r="I104" i="7"/>
  <c r="I105" i="7"/>
  <c r="I106" i="7"/>
  <c r="I107" i="7"/>
  <c r="I108" i="7"/>
  <c r="I16" i="7"/>
  <c r="I9" i="7"/>
  <c r="H108" i="7"/>
  <c r="N108" i="7"/>
  <c r="H107" i="7"/>
  <c r="N107" i="7"/>
  <c r="H106" i="7"/>
  <c r="N106" i="7"/>
  <c r="H105" i="7"/>
  <c r="N105" i="7"/>
  <c r="H104" i="7"/>
  <c r="N104" i="7"/>
  <c r="H103" i="7"/>
  <c r="N103" i="7"/>
  <c r="H102" i="7"/>
  <c r="N102" i="7"/>
  <c r="H101" i="7"/>
  <c r="N101" i="7"/>
  <c r="H100" i="7"/>
  <c r="H99" i="7"/>
  <c r="N99" i="7"/>
  <c r="H98" i="7"/>
  <c r="N98" i="7"/>
  <c r="H97" i="7"/>
  <c r="N97" i="7"/>
  <c r="H96" i="7"/>
  <c r="N96" i="7"/>
  <c r="H95" i="7"/>
  <c r="N95" i="7"/>
  <c r="H94" i="7"/>
  <c r="N94" i="7"/>
  <c r="H93" i="7"/>
  <c r="N93" i="7"/>
  <c r="H92" i="7"/>
  <c r="N92" i="7"/>
  <c r="H91" i="7"/>
  <c r="N91" i="7"/>
  <c r="H90" i="7"/>
  <c r="N90" i="7"/>
  <c r="H89" i="7"/>
  <c r="N89" i="7"/>
  <c r="H88" i="7"/>
  <c r="N88" i="7"/>
  <c r="H87" i="7"/>
  <c r="N87" i="7"/>
  <c r="H86" i="7"/>
  <c r="N86" i="7"/>
  <c r="H85" i="7"/>
  <c r="N85" i="7"/>
  <c r="H84" i="7"/>
  <c r="N84" i="7"/>
  <c r="H83" i="7"/>
  <c r="N83" i="7"/>
  <c r="H82" i="7"/>
  <c r="N82" i="7"/>
  <c r="H81" i="7"/>
  <c r="N81" i="7"/>
  <c r="H80" i="7"/>
  <c r="N80" i="7"/>
  <c r="H79" i="7"/>
  <c r="N79" i="7"/>
  <c r="H78" i="7"/>
  <c r="N78" i="7"/>
  <c r="H77" i="7"/>
  <c r="N77" i="7"/>
  <c r="H76" i="7"/>
  <c r="N76" i="7"/>
  <c r="H75" i="7"/>
  <c r="N75" i="7"/>
  <c r="H74" i="7"/>
  <c r="N74" i="7"/>
  <c r="H73" i="7"/>
  <c r="N73" i="7"/>
  <c r="H72" i="7"/>
  <c r="N72" i="7"/>
  <c r="H71" i="7"/>
  <c r="N71" i="7"/>
  <c r="H70" i="7"/>
  <c r="N70" i="7"/>
  <c r="H69" i="7"/>
  <c r="N69" i="7"/>
  <c r="H68" i="7"/>
  <c r="N68" i="7"/>
  <c r="H67" i="7"/>
  <c r="N67" i="7"/>
  <c r="H66" i="7"/>
  <c r="N66" i="7"/>
  <c r="H65" i="7"/>
  <c r="N65" i="7"/>
  <c r="H64" i="7"/>
  <c r="N64" i="7"/>
  <c r="H63" i="7"/>
  <c r="N63" i="7"/>
  <c r="H62" i="7"/>
  <c r="N62" i="7"/>
  <c r="H61" i="7"/>
  <c r="N61" i="7"/>
  <c r="H60" i="7"/>
  <c r="N60" i="7"/>
  <c r="H59" i="7"/>
  <c r="N59" i="7"/>
  <c r="H58" i="7"/>
  <c r="N58" i="7"/>
  <c r="H57" i="7"/>
  <c r="N57" i="7"/>
  <c r="H56" i="7"/>
  <c r="N56" i="7"/>
  <c r="H55" i="7"/>
  <c r="N55" i="7"/>
  <c r="H54" i="7"/>
  <c r="N54" i="7"/>
  <c r="H53" i="7"/>
  <c r="N53" i="7"/>
  <c r="H52" i="7"/>
  <c r="N52" i="7"/>
  <c r="H51" i="7"/>
  <c r="N51" i="7"/>
  <c r="H50" i="7"/>
  <c r="N50" i="7"/>
  <c r="H49" i="7"/>
  <c r="N49" i="7"/>
  <c r="H48" i="7"/>
  <c r="N48" i="7"/>
  <c r="H47" i="7"/>
  <c r="N47" i="7"/>
  <c r="H46" i="7"/>
  <c r="H45" i="7"/>
  <c r="N45" i="7"/>
  <c r="H44" i="7"/>
  <c r="N44" i="7"/>
  <c r="H43" i="7"/>
  <c r="N43" i="7"/>
  <c r="H42" i="7"/>
  <c r="N42" i="7"/>
  <c r="H41" i="7"/>
  <c r="N41" i="7"/>
  <c r="H40" i="7"/>
  <c r="N40" i="7"/>
  <c r="H39" i="7"/>
  <c r="N39" i="7"/>
  <c r="H38" i="7"/>
  <c r="N38" i="7"/>
  <c r="H37" i="7"/>
  <c r="N37" i="7"/>
  <c r="H36" i="7"/>
  <c r="N36" i="7"/>
  <c r="H35" i="7"/>
  <c r="N35" i="7"/>
  <c r="H34" i="7"/>
  <c r="N34" i="7"/>
  <c r="H33" i="7"/>
  <c r="N33" i="7"/>
  <c r="H32" i="7"/>
  <c r="N32" i="7"/>
  <c r="H31" i="7"/>
  <c r="N31" i="7"/>
  <c r="H30" i="7"/>
  <c r="N30" i="7"/>
  <c r="H29" i="7"/>
  <c r="N29" i="7"/>
  <c r="H28" i="7"/>
  <c r="N28" i="7"/>
  <c r="H27" i="7"/>
  <c r="N27" i="7"/>
  <c r="H26" i="7"/>
  <c r="N26" i="7"/>
  <c r="H25" i="7"/>
  <c r="N25" i="7"/>
  <c r="H24" i="7"/>
  <c r="N24" i="7"/>
  <c r="H23" i="7"/>
  <c r="N23" i="7"/>
  <c r="H22" i="7"/>
  <c r="N22" i="7"/>
  <c r="H21" i="7"/>
  <c r="N21" i="7"/>
  <c r="H20" i="7"/>
  <c r="N20" i="7"/>
  <c r="H19" i="7"/>
  <c r="N19" i="7"/>
  <c r="H18" i="7"/>
  <c r="N18" i="7"/>
  <c r="H17" i="7"/>
  <c r="N17" i="7"/>
  <c r="H16" i="7"/>
  <c r="N16" i="7"/>
  <c r="D8" i="2"/>
  <c r="AM2" i="1"/>
  <c r="R3" i="1"/>
  <c r="R6" i="1"/>
  <c r="R7" i="1"/>
  <c r="AG4" i="1"/>
  <c r="AG5" i="1"/>
  <c r="AI5" i="1" s="1"/>
  <c r="AG6" i="1"/>
  <c r="AG7" i="1"/>
  <c r="AG8" i="1"/>
  <c r="AG9" i="1"/>
  <c r="AG10" i="1"/>
  <c r="AG11" i="1"/>
  <c r="AG12" i="1"/>
  <c r="AG13" i="1"/>
  <c r="AG14" i="1"/>
  <c r="AG15" i="1"/>
  <c r="AG16" i="1"/>
  <c r="AG17" i="1"/>
  <c r="AG18" i="1"/>
  <c r="AG19" i="1"/>
  <c r="AG20" i="1"/>
  <c r="AG21" i="1"/>
  <c r="AG22" i="1"/>
  <c r="AG23" i="1"/>
  <c r="AG24" i="1"/>
  <c r="AG25" i="1"/>
  <c r="AG26" i="1"/>
  <c r="AG27" i="1"/>
  <c r="AG28" i="1"/>
  <c r="AG29" i="1"/>
  <c r="AG30" i="1"/>
  <c r="AG31" i="1"/>
  <c r="AG32" i="1"/>
  <c r="AG33" i="1"/>
  <c r="AG34" i="1"/>
  <c r="AG35" i="1"/>
  <c r="AG36" i="1"/>
  <c r="AG37" i="1"/>
  <c r="AG38" i="1"/>
  <c r="AG39" i="1"/>
  <c r="AG40" i="1"/>
  <c r="AG41" i="1"/>
  <c r="AG42" i="1"/>
  <c r="AG43" i="1"/>
  <c r="AG44" i="1"/>
  <c r="AG45" i="1"/>
  <c r="AG46" i="1"/>
  <c r="AG47" i="1"/>
  <c r="AG48" i="1"/>
  <c r="AG49" i="1"/>
  <c r="AG50" i="1"/>
  <c r="AG51" i="1"/>
  <c r="AG52" i="1"/>
  <c r="AG53" i="1"/>
  <c r="AG54" i="1"/>
  <c r="AG55" i="1"/>
  <c r="AG56" i="1"/>
  <c r="AG57" i="1"/>
  <c r="AG58" i="1"/>
  <c r="AG59" i="1"/>
  <c r="AG60" i="1"/>
  <c r="AG61" i="1"/>
  <c r="AG62" i="1"/>
  <c r="AG63" i="1"/>
  <c r="AG64" i="1"/>
  <c r="AG65" i="1"/>
  <c r="AG66" i="1"/>
  <c r="AG67" i="1"/>
  <c r="AG68" i="1"/>
  <c r="AG69" i="1"/>
  <c r="AG70" i="1"/>
  <c r="AG71" i="1"/>
  <c r="AG72" i="1"/>
  <c r="AG73" i="1"/>
  <c r="AG74" i="1"/>
  <c r="AG75" i="1"/>
  <c r="AG76" i="1"/>
  <c r="AG77" i="1"/>
  <c r="AG78" i="1"/>
  <c r="AG79" i="1"/>
  <c r="AG80" i="1"/>
  <c r="AG81" i="1"/>
  <c r="AG82" i="1"/>
  <c r="AG83" i="1"/>
  <c r="AG84" i="1"/>
  <c r="AG85" i="1"/>
  <c r="AG86" i="1"/>
  <c r="AG87" i="1"/>
  <c r="AG88" i="1"/>
  <c r="AG89" i="1"/>
  <c r="AG90" i="1"/>
  <c r="AG91" i="1"/>
  <c r="AG92" i="1"/>
  <c r="AG93" i="1"/>
  <c r="AG94" i="1"/>
  <c r="AG95" i="1"/>
  <c r="AG96" i="1"/>
  <c r="AG97" i="1"/>
  <c r="AG98" i="1"/>
  <c r="AG99" i="1"/>
  <c r="AG100" i="1"/>
  <c r="AG101" i="1"/>
  <c r="AG102" i="1"/>
  <c r="AG3" i="1"/>
  <c r="R8" i="1"/>
  <c r="AD267" i="1"/>
  <c r="AB2064" i="1"/>
  <c r="AB2065" i="1"/>
  <c r="AB2066" i="1"/>
  <c r="AB2067" i="1"/>
  <c r="AB2068" i="1"/>
  <c r="AB2069" i="1"/>
  <c r="AB2070" i="1"/>
  <c r="AB2071" i="1"/>
  <c r="AD2110" i="1"/>
  <c r="AD2111" i="1"/>
  <c r="AD2112" i="1"/>
  <c r="AD2113" i="1"/>
  <c r="AD2114" i="1"/>
  <c r="F9" i="1"/>
  <c r="F10" i="1"/>
  <c r="F11" i="1"/>
  <c r="K11" i="2"/>
  <c r="H11" i="2"/>
  <c r="M10" i="2"/>
  <c r="K10" i="2"/>
  <c r="H10" i="2"/>
  <c r="N9" i="2"/>
  <c r="K9" i="2"/>
  <c r="H9" i="2"/>
  <c r="D10" i="2"/>
  <c r="AC69" i="1"/>
  <c r="AE69" i="1"/>
  <c r="AF69" i="1"/>
  <c r="AC70" i="1"/>
  <c r="AE70" i="1"/>
  <c r="AF70" i="1"/>
  <c r="AC71" i="1"/>
  <c r="AE71" i="1"/>
  <c r="AF71" i="1"/>
  <c r="AC72" i="1"/>
  <c r="AE72" i="1"/>
  <c r="AF72" i="1"/>
  <c r="AC73" i="1"/>
  <c r="AE73" i="1"/>
  <c r="AF73" i="1"/>
  <c r="AC74" i="1"/>
  <c r="AE74" i="1"/>
  <c r="AF74" i="1"/>
  <c r="AC75" i="1"/>
  <c r="AE75" i="1"/>
  <c r="AF75" i="1"/>
  <c r="AC76" i="1"/>
  <c r="AE76" i="1"/>
  <c r="AF76" i="1"/>
  <c r="AC77" i="1"/>
  <c r="AE77" i="1"/>
  <c r="AF77" i="1"/>
  <c r="AC78" i="1"/>
  <c r="AE78" i="1"/>
  <c r="AF78" i="1"/>
  <c r="AC79" i="1"/>
  <c r="AE79" i="1"/>
  <c r="AF79" i="1"/>
  <c r="AC80" i="1"/>
  <c r="AE80" i="1"/>
  <c r="AF80" i="1"/>
  <c r="AC81" i="1"/>
  <c r="AE81" i="1"/>
  <c r="AF81" i="1"/>
  <c r="AC82" i="1"/>
  <c r="AE82" i="1"/>
  <c r="AF82" i="1"/>
  <c r="AC83" i="1"/>
  <c r="AE83" i="1"/>
  <c r="AF83" i="1"/>
  <c r="AC84" i="1"/>
  <c r="AE84" i="1"/>
  <c r="AF84" i="1"/>
  <c r="AC85" i="1"/>
  <c r="AE85" i="1"/>
  <c r="AF85" i="1"/>
  <c r="AC86" i="1"/>
  <c r="AE86" i="1"/>
  <c r="AF86" i="1"/>
  <c r="AC87" i="1"/>
  <c r="AE87" i="1"/>
  <c r="AF87" i="1"/>
  <c r="AC88" i="1"/>
  <c r="AE88" i="1"/>
  <c r="AF88" i="1"/>
  <c r="AC89" i="1"/>
  <c r="AE89" i="1"/>
  <c r="AF89" i="1"/>
  <c r="AC90" i="1"/>
  <c r="AE90" i="1"/>
  <c r="AF90" i="1"/>
  <c r="AC91" i="1"/>
  <c r="AE91" i="1"/>
  <c r="AF91" i="1"/>
  <c r="AC92" i="1"/>
  <c r="AE92" i="1"/>
  <c r="AF92" i="1"/>
  <c r="AC93" i="1"/>
  <c r="AE93" i="1"/>
  <c r="AF93" i="1"/>
  <c r="AC94" i="1"/>
  <c r="AL94" i="1"/>
  <c r="AE94" i="1"/>
  <c r="AF94" i="1"/>
  <c r="AC95" i="1"/>
  <c r="AL95" i="1"/>
  <c r="AE95" i="1"/>
  <c r="AF95" i="1"/>
  <c r="AC96" i="1"/>
  <c r="AE96" i="1"/>
  <c r="AF96" i="1"/>
  <c r="AC97" i="1"/>
  <c r="AL97" i="1"/>
  <c r="AE97" i="1"/>
  <c r="AF97" i="1"/>
  <c r="AC98" i="1"/>
  <c r="AE98" i="1"/>
  <c r="AF98" i="1"/>
  <c r="AC99" i="1"/>
  <c r="AE99" i="1"/>
  <c r="AF99" i="1"/>
  <c r="AC100" i="1"/>
  <c r="AE100" i="1"/>
  <c r="AF100" i="1"/>
  <c r="AC101" i="1"/>
  <c r="AD101" i="1"/>
  <c r="AE101" i="1"/>
  <c r="AF101" i="1"/>
  <c r="AC102" i="1"/>
  <c r="AE102" i="1"/>
  <c r="AF102" i="1"/>
  <c r="U6" i="2"/>
  <c r="E11" i="2"/>
  <c r="D11" i="2"/>
  <c r="D9" i="2"/>
  <c r="U7" i="2"/>
  <c r="V6" i="2"/>
  <c r="K6" i="2"/>
  <c r="V5" i="2"/>
  <c r="M5" i="2"/>
  <c r="U5" i="2"/>
  <c r="V4" i="2"/>
  <c r="K5" i="2"/>
  <c r="U4" i="2"/>
  <c r="V3" i="2"/>
  <c r="K4" i="2"/>
  <c r="V2" i="2"/>
  <c r="K3" i="2"/>
  <c r="AD2145" i="1"/>
  <c r="AD2144" i="1"/>
  <c r="AD2143" i="1"/>
  <c r="AD2142" i="1"/>
  <c r="AD2141" i="1"/>
  <c r="AD2140" i="1"/>
  <c r="AD2139" i="1"/>
  <c r="AD2138" i="1"/>
  <c r="AD2137" i="1"/>
  <c r="AD2136" i="1"/>
  <c r="AD2135" i="1"/>
  <c r="AD2134" i="1"/>
  <c r="AD2133" i="1"/>
  <c r="AD2132" i="1"/>
  <c r="AD2131" i="1"/>
  <c r="AD2130" i="1"/>
  <c r="AD2129" i="1"/>
  <c r="AD2128" i="1"/>
  <c r="AD2127" i="1"/>
  <c r="AD2126" i="1"/>
  <c r="AD2125" i="1"/>
  <c r="AB2120" i="1"/>
  <c r="AB2119" i="1"/>
  <c r="AB2118" i="1"/>
  <c r="AB2117" i="1"/>
  <c r="AD2120" i="1"/>
  <c r="AD2119" i="1"/>
  <c r="AD2118" i="1"/>
  <c r="AD2117" i="1"/>
  <c r="AD2116" i="1"/>
  <c r="AD2115" i="1"/>
  <c r="AD2109" i="1"/>
  <c r="AD2108" i="1"/>
  <c r="AD2107" i="1"/>
  <c r="AD2106" i="1"/>
  <c r="AD2105" i="1"/>
  <c r="AD2104" i="1"/>
  <c r="AD2103" i="1"/>
  <c r="AD2102" i="1"/>
  <c r="AD2101" i="1"/>
  <c r="AD2100" i="1"/>
  <c r="AD2099" i="1"/>
  <c r="AD2098" i="1"/>
  <c r="AD2097" i="1"/>
  <c r="AD2096" i="1"/>
  <c r="AD2095" i="1"/>
  <c r="AD2094" i="1"/>
  <c r="AD2093" i="1"/>
  <c r="AD2092" i="1"/>
  <c r="AD2091" i="1"/>
  <c r="AD2090" i="1"/>
  <c r="AD2089" i="1"/>
  <c r="AD2088" i="1"/>
  <c r="AD2087" i="1"/>
  <c r="AD2086" i="1"/>
  <c r="AD2085" i="1"/>
  <c r="AD2084" i="1"/>
  <c r="AD2083" i="1"/>
  <c r="AD2082" i="1"/>
  <c r="AD2081" i="1"/>
  <c r="AD2080" i="1"/>
  <c r="AD2079" i="1"/>
  <c r="AD2078" i="1"/>
  <c r="AD2077" i="1"/>
  <c r="AD2076" i="1"/>
  <c r="AD2067" i="1"/>
  <c r="AD2066" i="1"/>
  <c r="AD2065" i="1"/>
  <c r="AD2064" i="1"/>
  <c r="AD2063" i="1"/>
  <c r="AD2062" i="1"/>
  <c r="AD2061" i="1"/>
  <c r="AD2060" i="1"/>
  <c r="AD2059" i="1"/>
  <c r="AD2058" i="1"/>
  <c r="AD2057" i="1"/>
  <c r="AD2056" i="1"/>
  <c r="AD2055" i="1"/>
  <c r="AD2054" i="1"/>
  <c r="AD2053" i="1"/>
  <c r="AD2052" i="1"/>
  <c r="AD2051" i="1"/>
  <c r="AD2050" i="1"/>
  <c r="AD2049" i="1"/>
  <c r="AD2048" i="1"/>
  <c r="AD2047" i="1"/>
  <c r="AD2046" i="1"/>
  <c r="AD2045" i="1"/>
  <c r="AD2044" i="1"/>
  <c r="AD2043" i="1"/>
  <c r="AD2042" i="1"/>
  <c r="AD2041" i="1"/>
  <c r="AD2040" i="1"/>
  <c r="AD2039" i="1"/>
  <c r="AD2038" i="1"/>
  <c r="AD2037" i="1"/>
  <c r="AD2036" i="1"/>
  <c r="AD2035" i="1"/>
  <c r="AD2034" i="1"/>
  <c r="AD2033" i="1"/>
  <c r="AD2032" i="1"/>
  <c r="AD2031" i="1"/>
  <c r="AD2030" i="1"/>
  <c r="AD2029" i="1"/>
  <c r="AD2028" i="1"/>
  <c r="AD2027" i="1"/>
  <c r="AD2026" i="1"/>
  <c r="AD2025" i="1"/>
  <c r="AD2024" i="1"/>
  <c r="AD2023" i="1"/>
  <c r="AD2022" i="1"/>
  <c r="AD2021" i="1"/>
  <c r="AD2020" i="1"/>
  <c r="AD2019" i="1"/>
  <c r="AD2018" i="1"/>
  <c r="AD2017" i="1"/>
  <c r="AD2016" i="1"/>
  <c r="AD2015" i="1"/>
  <c r="AD2014" i="1"/>
  <c r="AD2013" i="1"/>
  <c r="AD2012" i="1"/>
  <c r="AD2011" i="1"/>
  <c r="AD2010" i="1"/>
  <c r="AD2009" i="1"/>
  <c r="AD2008" i="1"/>
  <c r="AD2007" i="1"/>
  <c r="AD2006" i="1"/>
  <c r="AD2005" i="1"/>
  <c r="AD2004" i="1"/>
  <c r="AD2003" i="1"/>
  <c r="AD2002" i="1"/>
  <c r="AD2001" i="1"/>
  <c r="AD2000" i="1"/>
  <c r="AD1999" i="1"/>
  <c r="AD1998" i="1"/>
  <c r="AD1997" i="1"/>
  <c r="AD1996" i="1"/>
  <c r="AD1995" i="1"/>
  <c r="AD1994" i="1"/>
  <c r="AD1993" i="1"/>
  <c r="AD1992" i="1"/>
  <c r="AD1991" i="1"/>
  <c r="AD1990" i="1"/>
  <c r="AD1989" i="1"/>
  <c r="AD1988" i="1"/>
  <c r="AD1987" i="1"/>
  <c r="AD1986" i="1"/>
  <c r="AD1985" i="1"/>
  <c r="AD1984" i="1"/>
  <c r="AD1983" i="1"/>
  <c r="AD1982" i="1"/>
  <c r="AD1981" i="1"/>
  <c r="AD1980" i="1"/>
  <c r="AD1979" i="1"/>
  <c r="AD1978" i="1"/>
  <c r="AD1977" i="1"/>
  <c r="AD1976" i="1"/>
  <c r="AD1975" i="1"/>
  <c r="AD1974" i="1"/>
  <c r="AD1973" i="1"/>
  <c r="AD1972" i="1"/>
  <c r="AD1971" i="1"/>
  <c r="AD1970" i="1"/>
  <c r="AD1969" i="1"/>
  <c r="AD1968" i="1"/>
  <c r="AD1967" i="1"/>
  <c r="AD1966" i="1"/>
  <c r="AD1965" i="1"/>
  <c r="AD1964" i="1"/>
  <c r="AD1963" i="1"/>
  <c r="AD1962" i="1"/>
  <c r="AD1961" i="1"/>
  <c r="AD1960" i="1"/>
  <c r="AD1959" i="1"/>
  <c r="AD1958" i="1"/>
  <c r="AD1957" i="1"/>
  <c r="AD1956" i="1"/>
  <c r="AD1955" i="1"/>
  <c r="AD1954" i="1"/>
  <c r="AD1953" i="1"/>
  <c r="AD1952" i="1"/>
  <c r="AD1951" i="1"/>
  <c r="AD1950" i="1"/>
  <c r="AD1949" i="1"/>
  <c r="AD1948" i="1"/>
  <c r="AD1947" i="1"/>
  <c r="AD1946" i="1"/>
  <c r="AD1945" i="1"/>
  <c r="AD1944" i="1"/>
  <c r="AD1943" i="1"/>
  <c r="AD1942" i="1"/>
  <c r="AD1941" i="1"/>
  <c r="AD1940" i="1"/>
  <c r="AD1939" i="1"/>
  <c r="AD1938" i="1"/>
  <c r="AD1937" i="1"/>
  <c r="AD1936" i="1"/>
  <c r="AD1935" i="1"/>
  <c r="AD1934" i="1"/>
  <c r="AD1933" i="1"/>
  <c r="AD1932" i="1"/>
  <c r="AD1931" i="1"/>
  <c r="AD1930" i="1"/>
  <c r="AD1929" i="1"/>
  <c r="AD1928" i="1"/>
  <c r="AD1927" i="1"/>
  <c r="AD1926" i="1"/>
  <c r="AD1925" i="1"/>
  <c r="AD1924" i="1"/>
  <c r="AD1923" i="1"/>
  <c r="AD1922" i="1"/>
  <c r="AD1921" i="1"/>
  <c r="AD1920" i="1"/>
  <c r="AD1919" i="1"/>
  <c r="AD1918" i="1"/>
  <c r="AD1917" i="1"/>
  <c r="AD1916" i="1"/>
  <c r="AD1915" i="1"/>
  <c r="AD1914" i="1"/>
  <c r="AD1913" i="1"/>
  <c r="AD1912" i="1"/>
  <c r="AD1911" i="1"/>
  <c r="AD1910" i="1"/>
  <c r="AD1909" i="1"/>
  <c r="AD1908" i="1"/>
  <c r="AD1907" i="1"/>
  <c r="AD1906" i="1"/>
  <c r="AD1905" i="1"/>
  <c r="AD1904" i="1"/>
  <c r="AD1903" i="1"/>
  <c r="AD1902" i="1"/>
  <c r="AD1901" i="1"/>
  <c r="AD1900" i="1"/>
  <c r="AD1899" i="1"/>
  <c r="AD1898" i="1"/>
  <c r="AD1897" i="1"/>
  <c r="AD1896" i="1"/>
  <c r="AD1895" i="1"/>
  <c r="AD1894" i="1"/>
  <c r="AD1893" i="1"/>
  <c r="AD1892" i="1"/>
  <c r="AD1891" i="1"/>
  <c r="AD1890" i="1"/>
  <c r="AD1889" i="1"/>
  <c r="AD1888" i="1"/>
  <c r="AD1887" i="1"/>
  <c r="AD1886" i="1"/>
  <c r="AD1885" i="1"/>
  <c r="AD1884" i="1"/>
  <c r="AD1883" i="1"/>
  <c r="AD1882" i="1"/>
  <c r="AD1881" i="1"/>
  <c r="AD1880" i="1"/>
  <c r="AD1879" i="1"/>
  <c r="AD1878" i="1"/>
  <c r="AD1877" i="1"/>
  <c r="AD1876" i="1"/>
  <c r="AD1875" i="1"/>
  <c r="AD1874" i="1"/>
  <c r="AD1873" i="1"/>
  <c r="AD1872" i="1"/>
  <c r="AD1871" i="1"/>
  <c r="AD1870" i="1"/>
  <c r="AD1869" i="1"/>
  <c r="AD1868" i="1"/>
  <c r="AD1867" i="1"/>
  <c r="AD1866" i="1"/>
  <c r="AD1865" i="1"/>
  <c r="AD1864" i="1"/>
  <c r="AD1863" i="1"/>
  <c r="AD1862" i="1"/>
  <c r="AD1861" i="1"/>
  <c r="AD1860" i="1"/>
  <c r="AD1859" i="1"/>
  <c r="AD1858" i="1"/>
  <c r="AD1857" i="1"/>
  <c r="AD1856" i="1"/>
  <c r="AD1855" i="1"/>
  <c r="AD1854" i="1"/>
  <c r="AD1853" i="1"/>
  <c r="AD1852" i="1"/>
  <c r="AD1851" i="1"/>
  <c r="AD1850" i="1"/>
  <c r="AD1849" i="1"/>
  <c r="AD1848" i="1"/>
  <c r="AD1847" i="1"/>
  <c r="AD1846" i="1"/>
  <c r="AD1845" i="1"/>
  <c r="AD1844" i="1"/>
  <c r="AD1843" i="1"/>
  <c r="AD1842" i="1"/>
  <c r="AD1841" i="1"/>
  <c r="AD1840" i="1"/>
  <c r="AD1839" i="1"/>
  <c r="AD1838" i="1"/>
  <c r="AD1837" i="1"/>
  <c r="AD1836" i="1"/>
  <c r="AD1835" i="1"/>
  <c r="AD1834" i="1"/>
  <c r="AD1833" i="1"/>
  <c r="AD1832" i="1"/>
  <c r="AD1831" i="1"/>
  <c r="AD1830" i="1"/>
  <c r="AD1829" i="1"/>
  <c r="AD1828" i="1"/>
  <c r="AD1827" i="1"/>
  <c r="AD1826" i="1"/>
  <c r="AD1825" i="1"/>
  <c r="AD1824" i="1"/>
  <c r="AD1823" i="1"/>
  <c r="AD1822" i="1"/>
  <c r="AD1821" i="1"/>
  <c r="AD1820" i="1"/>
  <c r="AD1819" i="1"/>
  <c r="AD1818" i="1"/>
  <c r="AD1817" i="1"/>
  <c r="AD1816" i="1"/>
  <c r="AD1815" i="1"/>
  <c r="AD1814" i="1"/>
  <c r="AD1813" i="1"/>
  <c r="AD1812" i="1"/>
  <c r="AD1811" i="1"/>
  <c r="AD1810" i="1"/>
  <c r="AD1809" i="1"/>
  <c r="AD1808" i="1"/>
  <c r="AD1807" i="1"/>
  <c r="AD1806" i="1"/>
  <c r="AD1805" i="1"/>
  <c r="AD1804" i="1"/>
  <c r="AD1803" i="1"/>
  <c r="AD1802" i="1"/>
  <c r="AD1801" i="1"/>
  <c r="AD1800" i="1"/>
  <c r="AD1799" i="1"/>
  <c r="AD1798" i="1"/>
  <c r="AD1797" i="1"/>
  <c r="AD1796" i="1"/>
  <c r="AD1795" i="1"/>
  <c r="AD1794" i="1"/>
  <c r="AD1793" i="1"/>
  <c r="AD1792" i="1"/>
  <c r="AD1791" i="1"/>
  <c r="AD1790" i="1"/>
  <c r="AD1789" i="1"/>
  <c r="AD1788" i="1"/>
  <c r="AD1787" i="1"/>
  <c r="AD1786" i="1"/>
  <c r="AD1785" i="1"/>
  <c r="AD1784" i="1"/>
  <c r="AD1783" i="1"/>
  <c r="AD1782" i="1"/>
  <c r="AD1781" i="1"/>
  <c r="AD1780" i="1"/>
  <c r="AD1779" i="1"/>
  <c r="AD1778" i="1"/>
  <c r="AD1777" i="1"/>
  <c r="AD1776" i="1"/>
  <c r="AD1775" i="1"/>
  <c r="AD1774" i="1"/>
  <c r="AD1773" i="1"/>
  <c r="AD1772" i="1"/>
  <c r="AD1771" i="1"/>
  <c r="AD1770" i="1"/>
  <c r="AD1769" i="1"/>
  <c r="AD1768" i="1"/>
  <c r="AD1767" i="1"/>
  <c r="AD1766" i="1"/>
  <c r="AD1765" i="1"/>
  <c r="AD1764" i="1"/>
  <c r="AD1763" i="1"/>
  <c r="AD1762" i="1"/>
  <c r="AD1761" i="1"/>
  <c r="AD1760" i="1"/>
  <c r="AD1759" i="1"/>
  <c r="AD1758" i="1"/>
  <c r="AD1757" i="1"/>
  <c r="AD1756" i="1"/>
  <c r="AD1755" i="1"/>
  <c r="AD1754" i="1"/>
  <c r="AD1753" i="1"/>
  <c r="AD1752" i="1"/>
  <c r="AD1751" i="1"/>
  <c r="AD1750" i="1"/>
  <c r="AD1749" i="1"/>
  <c r="AD1748" i="1"/>
  <c r="AD1747" i="1"/>
  <c r="AD1746" i="1"/>
  <c r="AD1745" i="1"/>
  <c r="AD1744" i="1"/>
  <c r="AD1743" i="1"/>
  <c r="AD1742" i="1"/>
  <c r="AD1741" i="1"/>
  <c r="AD1740" i="1"/>
  <c r="AD1739" i="1"/>
  <c r="AD1738" i="1"/>
  <c r="AD1737" i="1"/>
  <c r="AD1736" i="1"/>
  <c r="AD1735" i="1"/>
  <c r="AD1734" i="1"/>
  <c r="AD1733" i="1"/>
  <c r="AD1732" i="1"/>
  <c r="AD1731" i="1"/>
  <c r="AD1730" i="1"/>
  <c r="AD1729" i="1"/>
  <c r="AD1728" i="1"/>
  <c r="AD1727" i="1"/>
  <c r="AD1726" i="1"/>
  <c r="AD1725" i="1"/>
  <c r="AD1724" i="1"/>
  <c r="AD1723" i="1"/>
  <c r="AD1722" i="1"/>
  <c r="AD1721" i="1"/>
  <c r="AD1720" i="1"/>
  <c r="AD1719" i="1"/>
  <c r="AD1718" i="1"/>
  <c r="AD1717" i="1"/>
  <c r="AD1716" i="1"/>
  <c r="AD1715" i="1"/>
  <c r="AD1714" i="1"/>
  <c r="AD1713" i="1"/>
  <c r="AD1712" i="1"/>
  <c r="AD1711" i="1"/>
  <c r="AD1710" i="1"/>
  <c r="AD1709" i="1"/>
  <c r="AD1708" i="1"/>
  <c r="AD1707" i="1"/>
  <c r="AD1706" i="1"/>
  <c r="AD1705" i="1"/>
  <c r="AD1704" i="1"/>
  <c r="AD1703" i="1"/>
  <c r="AD1702" i="1"/>
  <c r="AD1701" i="1"/>
  <c r="AD1700" i="1"/>
  <c r="AD1699" i="1"/>
  <c r="AD1698" i="1"/>
  <c r="AD1697" i="1"/>
  <c r="AD1696" i="1"/>
  <c r="AD1695" i="1"/>
  <c r="AD1694" i="1"/>
  <c r="AD1693" i="1"/>
  <c r="AD1692" i="1"/>
  <c r="AD1691" i="1"/>
  <c r="AD1690" i="1"/>
  <c r="AD1689" i="1"/>
  <c r="AD1688" i="1"/>
  <c r="AD1687" i="1"/>
  <c r="AD1686" i="1"/>
  <c r="AD1685" i="1"/>
  <c r="AD1684" i="1"/>
  <c r="AD1683" i="1"/>
  <c r="AD1682" i="1"/>
  <c r="AD1681" i="1"/>
  <c r="AD1680" i="1"/>
  <c r="AD1679" i="1"/>
  <c r="AD1678" i="1"/>
  <c r="AD1677" i="1"/>
  <c r="AD1676" i="1"/>
  <c r="AD1675" i="1"/>
  <c r="AD1674" i="1"/>
  <c r="AD1673" i="1"/>
  <c r="AD1672" i="1"/>
  <c r="AD1671" i="1"/>
  <c r="AD1670" i="1"/>
  <c r="AD1669" i="1"/>
  <c r="AD1668" i="1"/>
  <c r="AD1667" i="1"/>
  <c r="AD1666" i="1"/>
  <c r="AD1665" i="1"/>
  <c r="AD1664" i="1"/>
  <c r="AD1663" i="1"/>
  <c r="AD1662" i="1"/>
  <c r="AD1661" i="1"/>
  <c r="AD1660" i="1"/>
  <c r="AD1659" i="1"/>
  <c r="AD1658" i="1"/>
  <c r="AD1657" i="1"/>
  <c r="AD1656" i="1"/>
  <c r="AD1655" i="1"/>
  <c r="AD1654" i="1"/>
  <c r="AD1653" i="1"/>
  <c r="AD1652" i="1"/>
  <c r="AD1651" i="1"/>
  <c r="AD1650" i="1"/>
  <c r="AD1649" i="1"/>
  <c r="AD1648" i="1"/>
  <c r="AD1647" i="1"/>
  <c r="AD1646" i="1"/>
  <c r="AD1645" i="1"/>
  <c r="AD1644" i="1"/>
  <c r="AD1643" i="1"/>
  <c r="AD1642" i="1"/>
  <c r="AD1641" i="1"/>
  <c r="AD1640" i="1"/>
  <c r="AD1639" i="1"/>
  <c r="AD1638" i="1"/>
  <c r="AD1637" i="1"/>
  <c r="AD1636" i="1"/>
  <c r="AD1635" i="1"/>
  <c r="AD1634" i="1"/>
  <c r="AD1633" i="1"/>
  <c r="AD1632" i="1"/>
  <c r="AD1631" i="1"/>
  <c r="AD1630" i="1"/>
  <c r="AD1629" i="1"/>
  <c r="AD1628" i="1"/>
  <c r="AD1627" i="1"/>
  <c r="AD1626" i="1"/>
  <c r="AD1625" i="1"/>
  <c r="AD1624" i="1"/>
  <c r="AD1623" i="1"/>
  <c r="AD1622" i="1"/>
  <c r="AD1621" i="1"/>
  <c r="AD1620" i="1"/>
  <c r="AD1619" i="1"/>
  <c r="AD1618" i="1"/>
  <c r="AD1617" i="1"/>
  <c r="AD1616" i="1"/>
  <c r="AD1615" i="1"/>
  <c r="AD1614" i="1"/>
  <c r="AD1613" i="1"/>
  <c r="AD1612" i="1"/>
  <c r="AD1611" i="1"/>
  <c r="AD1610" i="1"/>
  <c r="AD1609" i="1"/>
  <c r="AD1608" i="1"/>
  <c r="AD1607" i="1"/>
  <c r="AD1606" i="1"/>
  <c r="AD1605" i="1"/>
  <c r="AD1604" i="1"/>
  <c r="AD1603" i="1"/>
  <c r="AD1602" i="1"/>
  <c r="AD1601" i="1"/>
  <c r="AD1600" i="1"/>
  <c r="AD1599" i="1"/>
  <c r="AD1598" i="1"/>
  <c r="AD1597" i="1"/>
  <c r="AD1596" i="1"/>
  <c r="AD1595" i="1"/>
  <c r="AD1594" i="1"/>
  <c r="AD1593" i="1"/>
  <c r="AD1592" i="1"/>
  <c r="AD1591" i="1"/>
  <c r="AD1590" i="1"/>
  <c r="AD1589" i="1"/>
  <c r="AD1588" i="1"/>
  <c r="AD1587" i="1"/>
  <c r="AD1586" i="1"/>
  <c r="AD1585" i="1"/>
  <c r="AD1584" i="1"/>
  <c r="AD1583" i="1"/>
  <c r="AD1582" i="1"/>
  <c r="AD1581" i="1"/>
  <c r="AD1580" i="1"/>
  <c r="AD1579" i="1"/>
  <c r="AD1578" i="1"/>
  <c r="AD1577" i="1"/>
  <c r="AD1576" i="1"/>
  <c r="AD1575" i="1"/>
  <c r="AD1574" i="1"/>
  <c r="AD1573" i="1"/>
  <c r="AD1572" i="1"/>
  <c r="AD1571" i="1"/>
  <c r="AD1570" i="1"/>
  <c r="AD1569" i="1"/>
  <c r="AD1568" i="1"/>
  <c r="AD1567" i="1"/>
  <c r="AD1566" i="1"/>
  <c r="AD1565" i="1"/>
  <c r="AD1564" i="1"/>
  <c r="AD1563" i="1"/>
  <c r="AD1562" i="1"/>
  <c r="AD1561" i="1"/>
  <c r="AD1560" i="1"/>
  <c r="AD1559" i="1"/>
  <c r="AD1558" i="1"/>
  <c r="AD1557" i="1"/>
  <c r="AD1556" i="1"/>
  <c r="AD1555" i="1"/>
  <c r="AD1554" i="1"/>
  <c r="AD1553" i="1"/>
  <c r="AD1552" i="1"/>
  <c r="AD1551" i="1"/>
  <c r="AD1550" i="1"/>
  <c r="AD1549" i="1"/>
  <c r="AD1548" i="1"/>
  <c r="AD1547" i="1"/>
  <c r="AD1546" i="1"/>
  <c r="AD1545" i="1"/>
  <c r="AD1544" i="1"/>
  <c r="AD1543" i="1"/>
  <c r="AD1542" i="1"/>
  <c r="AD1541" i="1"/>
  <c r="AD1540" i="1"/>
  <c r="AD1539" i="1"/>
  <c r="AD1538" i="1"/>
  <c r="AD1537" i="1"/>
  <c r="AD1536" i="1"/>
  <c r="AD1535" i="1"/>
  <c r="AD1534" i="1"/>
  <c r="AD1533" i="1"/>
  <c r="AD1532" i="1"/>
  <c r="AD1531" i="1"/>
  <c r="AD1530" i="1"/>
  <c r="AD1529" i="1"/>
  <c r="AD1528" i="1"/>
  <c r="AD1527" i="1"/>
  <c r="AD1526" i="1"/>
  <c r="AD1525" i="1"/>
  <c r="AD1524" i="1"/>
  <c r="AD1523" i="1"/>
  <c r="AD1522" i="1"/>
  <c r="AD1521" i="1"/>
  <c r="AD1520" i="1"/>
  <c r="AD1519" i="1"/>
  <c r="AD1518" i="1"/>
  <c r="AD1517" i="1"/>
  <c r="AD1516" i="1"/>
  <c r="AD1515" i="1"/>
  <c r="AD1514" i="1"/>
  <c r="AD1513" i="1"/>
  <c r="AD1512" i="1"/>
  <c r="AD1511" i="1"/>
  <c r="AD1510" i="1"/>
  <c r="AD1509" i="1"/>
  <c r="AD1508" i="1"/>
  <c r="AD1507" i="1"/>
  <c r="AD1506" i="1"/>
  <c r="AD1505" i="1"/>
  <c r="AD1504" i="1"/>
  <c r="AD1503" i="1"/>
  <c r="AD1502" i="1"/>
  <c r="AD1501" i="1"/>
  <c r="AD1500" i="1"/>
  <c r="AD1499" i="1"/>
  <c r="AD1498" i="1"/>
  <c r="AD1497" i="1"/>
  <c r="AD1496" i="1"/>
  <c r="AD1495" i="1"/>
  <c r="AD1494" i="1"/>
  <c r="AD1493" i="1"/>
  <c r="AD1492" i="1"/>
  <c r="AD1491" i="1"/>
  <c r="AD1490" i="1"/>
  <c r="AD1489" i="1"/>
  <c r="AD1488" i="1"/>
  <c r="AD1487" i="1"/>
  <c r="AD1486" i="1"/>
  <c r="AD1485" i="1"/>
  <c r="AD1484" i="1"/>
  <c r="AD1483" i="1"/>
  <c r="AD1482" i="1"/>
  <c r="AD1481" i="1"/>
  <c r="AD1480" i="1"/>
  <c r="AD1479" i="1"/>
  <c r="AD1478" i="1"/>
  <c r="AD1477" i="1"/>
  <c r="AD1476" i="1"/>
  <c r="AD1475" i="1"/>
  <c r="AD1474" i="1"/>
  <c r="AD1473" i="1"/>
  <c r="AD1472" i="1"/>
  <c r="AD1471" i="1"/>
  <c r="AD1470" i="1"/>
  <c r="AD1469" i="1"/>
  <c r="AD1468" i="1"/>
  <c r="AD1467" i="1"/>
  <c r="AD1466" i="1"/>
  <c r="AD1465" i="1"/>
  <c r="AD1464" i="1"/>
  <c r="AD1463" i="1"/>
  <c r="AD1462" i="1"/>
  <c r="AD1461" i="1"/>
  <c r="AD1460" i="1"/>
  <c r="AD1459" i="1"/>
  <c r="AD1458" i="1"/>
  <c r="AD1457" i="1"/>
  <c r="AD1456" i="1"/>
  <c r="AD1455" i="1"/>
  <c r="AD1454" i="1"/>
  <c r="AD1453" i="1"/>
  <c r="AD1452" i="1"/>
  <c r="AD1451" i="1"/>
  <c r="AD1450" i="1"/>
  <c r="AD1449" i="1"/>
  <c r="AD1448" i="1"/>
  <c r="AD1447" i="1"/>
  <c r="AD1446" i="1"/>
  <c r="AD1445" i="1"/>
  <c r="AD1444" i="1"/>
  <c r="AD1443" i="1"/>
  <c r="AD1442" i="1"/>
  <c r="AD1441" i="1"/>
  <c r="AD1440" i="1"/>
  <c r="AD1439" i="1"/>
  <c r="AD1438" i="1"/>
  <c r="AD1437" i="1"/>
  <c r="AD1436" i="1"/>
  <c r="AD1435" i="1"/>
  <c r="AD1434" i="1"/>
  <c r="AD1433" i="1"/>
  <c r="AD1432" i="1"/>
  <c r="AD1431" i="1"/>
  <c r="AD1430" i="1"/>
  <c r="AD1429" i="1"/>
  <c r="AD1428" i="1"/>
  <c r="AD1427" i="1"/>
  <c r="AD1426" i="1"/>
  <c r="AD1425" i="1"/>
  <c r="AD1424" i="1"/>
  <c r="AD1423" i="1"/>
  <c r="AD1422" i="1"/>
  <c r="AD1421" i="1"/>
  <c r="AD1420" i="1"/>
  <c r="AD1419" i="1"/>
  <c r="AD1418" i="1"/>
  <c r="AD1417" i="1"/>
  <c r="AD1416" i="1"/>
  <c r="AD1415" i="1"/>
  <c r="AD1414" i="1"/>
  <c r="AD1413" i="1"/>
  <c r="AD1412" i="1"/>
  <c r="AD1411" i="1"/>
  <c r="AD1410" i="1"/>
  <c r="AD1409" i="1"/>
  <c r="AD1408" i="1"/>
  <c r="AD1407" i="1"/>
  <c r="AD1406" i="1"/>
  <c r="AD1405" i="1"/>
  <c r="AD1404" i="1"/>
  <c r="AD1403" i="1"/>
  <c r="AD1402" i="1"/>
  <c r="AD1401" i="1"/>
  <c r="AD1400" i="1"/>
  <c r="AD1399" i="1"/>
  <c r="AD1398" i="1"/>
  <c r="AD1397" i="1"/>
  <c r="AD1396" i="1"/>
  <c r="AD1395" i="1"/>
  <c r="AD1394" i="1"/>
  <c r="AD1393" i="1"/>
  <c r="AD1392" i="1"/>
  <c r="AD1391" i="1"/>
  <c r="AD1390" i="1"/>
  <c r="AD1389" i="1"/>
  <c r="AD1388" i="1"/>
  <c r="AD1387" i="1"/>
  <c r="AD1386" i="1"/>
  <c r="AD1385" i="1"/>
  <c r="AD1384" i="1"/>
  <c r="AD1383" i="1"/>
  <c r="AD1382" i="1"/>
  <c r="AD1381" i="1"/>
  <c r="AD1380" i="1"/>
  <c r="AD1379" i="1"/>
  <c r="AD1378" i="1"/>
  <c r="AD1377" i="1"/>
  <c r="AD1376" i="1"/>
  <c r="AD1375" i="1"/>
  <c r="AD1374" i="1"/>
  <c r="AD1373" i="1"/>
  <c r="AD1372" i="1"/>
  <c r="AD1371" i="1"/>
  <c r="AD1370" i="1"/>
  <c r="AD1369" i="1"/>
  <c r="AD1368" i="1"/>
  <c r="AD1367" i="1"/>
  <c r="AD1366" i="1"/>
  <c r="AD1365" i="1"/>
  <c r="AD1364" i="1"/>
  <c r="AD1363" i="1"/>
  <c r="AD1362" i="1"/>
  <c r="AD1361" i="1"/>
  <c r="AD1360" i="1"/>
  <c r="AD1359" i="1"/>
  <c r="AD1358" i="1"/>
  <c r="AD1357" i="1"/>
  <c r="AD1356" i="1"/>
  <c r="AD1355" i="1"/>
  <c r="AD1354" i="1"/>
  <c r="AD1353" i="1"/>
  <c r="AD1352" i="1"/>
  <c r="AD1351" i="1"/>
  <c r="AD1350" i="1"/>
  <c r="AD1349" i="1"/>
  <c r="AD1348" i="1"/>
  <c r="AD1347" i="1"/>
  <c r="AD1346" i="1"/>
  <c r="AD1345" i="1"/>
  <c r="AD1344" i="1"/>
  <c r="AD1343" i="1"/>
  <c r="AD1342" i="1"/>
  <c r="AD1341" i="1"/>
  <c r="AD1340" i="1"/>
  <c r="AD1339" i="1"/>
  <c r="AD1338" i="1"/>
  <c r="AD1337" i="1"/>
  <c r="AD1336" i="1"/>
  <c r="AD1335" i="1"/>
  <c r="AD1334" i="1"/>
  <c r="AD1333" i="1"/>
  <c r="AD1332" i="1"/>
  <c r="AD1331" i="1"/>
  <c r="AD1330" i="1"/>
  <c r="AD1329" i="1"/>
  <c r="AD1328" i="1"/>
  <c r="AD1327" i="1"/>
  <c r="AD1326" i="1"/>
  <c r="AD1325" i="1"/>
  <c r="AD1324" i="1"/>
  <c r="AD1323" i="1"/>
  <c r="AD1322" i="1"/>
  <c r="AD1321" i="1"/>
  <c r="AD1320" i="1"/>
  <c r="AD1319" i="1"/>
  <c r="AD1318" i="1"/>
  <c r="AD1317" i="1"/>
  <c r="AD1316" i="1"/>
  <c r="AD1315" i="1"/>
  <c r="AD1314" i="1"/>
  <c r="AD1313" i="1"/>
  <c r="AD1312" i="1"/>
  <c r="AD1311" i="1"/>
  <c r="AD1310" i="1"/>
  <c r="AD1309" i="1"/>
  <c r="AD1308" i="1"/>
  <c r="AD1307" i="1"/>
  <c r="AD1306" i="1"/>
  <c r="AD1305" i="1"/>
  <c r="AD1304" i="1"/>
  <c r="AD1303" i="1"/>
  <c r="AD1302" i="1"/>
  <c r="AD1301" i="1"/>
  <c r="AD1300" i="1"/>
  <c r="AD1299" i="1"/>
  <c r="AD1298" i="1"/>
  <c r="AD1297" i="1"/>
  <c r="AD1296" i="1"/>
  <c r="AD1295" i="1"/>
  <c r="AD1294" i="1"/>
  <c r="AD1293" i="1"/>
  <c r="AD1292" i="1"/>
  <c r="AD1291" i="1"/>
  <c r="AD1290" i="1"/>
  <c r="AD1289" i="1"/>
  <c r="AD1288" i="1"/>
  <c r="AD1287" i="1"/>
  <c r="AD1286" i="1"/>
  <c r="AD1285" i="1"/>
  <c r="AD1284" i="1"/>
  <c r="AD1283" i="1"/>
  <c r="AD1282" i="1"/>
  <c r="AD1281" i="1"/>
  <c r="AD1280" i="1"/>
  <c r="AD1279" i="1"/>
  <c r="AD1278" i="1"/>
  <c r="AD1277" i="1"/>
  <c r="AD1276" i="1"/>
  <c r="AD1275" i="1"/>
  <c r="AD1274" i="1"/>
  <c r="AD1273" i="1"/>
  <c r="AD1272" i="1"/>
  <c r="AD1271" i="1"/>
  <c r="AD1270" i="1"/>
  <c r="AD1269" i="1"/>
  <c r="AD1268" i="1"/>
  <c r="AD1267" i="1"/>
  <c r="AD1266" i="1"/>
  <c r="AD1265" i="1"/>
  <c r="AD1264" i="1"/>
  <c r="AD1263" i="1"/>
  <c r="AD1262" i="1"/>
  <c r="AD1261" i="1"/>
  <c r="AD1260" i="1"/>
  <c r="AD1259" i="1"/>
  <c r="AD1258" i="1"/>
  <c r="AD1257" i="1"/>
  <c r="AD1256" i="1"/>
  <c r="AD1255" i="1"/>
  <c r="AD1254" i="1"/>
  <c r="AD1253" i="1"/>
  <c r="AD1252" i="1"/>
  <c r="AD1251" i="1"/>
  <c r="AD1250" i="1"/>
  <c r="AD1249" i="1"/>
  <c r="AD1248" i="1"/>
  <c r="AD1247" i="1"/>
  <c r="AD1246" i="1"/>
  <c r="AD1245" i="1"/>
  <c r="AD1244" i="1"/>
  <c r="AD1243" i="1"/>
  <c r="AD1242" i="1"/>
  <c r="AD1241" i="1"/>
  <c r="AD1240" i="1"/>
  <c r="AD1239" i="1"/>
  <c r="AD1238" i="1"/>
  <c r="AD1237" i="1"/>
  <c r="AD1236" i="1"/>
  <c r="AD1235" i="1"/>
  <c r="AD1234" i="1"/>
  <c r="AD1233" i="1"/>
  <c r="AD1232" i="1"/>
  <c r="AD1231" i="1"/>
  <c r="AD1230" i="1"/>
  <c r="AD1229" i="1"/>
  <c r="AD1228" i="1"/>
  <c r="AD1227" i="1"/>
  <c r="AD1226" i="1"/>
  <c r="AD1225" i="1"/>
  <c r="AD1224" i="1"/>
  <c r="AD1223" i="1"/>
  <c r="AD1222" i="1"/>
  <c r="AD1221" i="1"/>
  <c r="AD1220" i="1"/>
  <c r="AD1219" i="1"/>
  <c r="AD1218" i="1"/>
  <c r="AD1217" i="1"/>
  <c r="AD1216" i="1"/>
  <c r="AD1215" i="1"/>
  <c r="AD1214" i="1"/>
  <c r="AD1213" i="1"/>
  <c r="AD1212" i="1"/>
  <c r="AD1211" i="1"/>
  <c r="AD1210" i="1"/>
  <c r="AD1209" i="1"/>
  <c r="AD1208" i="1"/>
  <c r="AD1207" i="1"/>
  <c r="AD1206" i="1"/>
  <c r="AD1205" i="1"/>
  <c r="AD1204" i="1"/>
  <c r="AD1203" i="1"/>
  <c r="AD1202" i="1"/>
  <c r="AD1201" i="1"/>
  <c r="AD1200" i="1"/>
  <c r="AD1199" i="1"/>
  <c r="AD1198" i="1"/>
  <c r="AD1197" i="1"/>
  <c r="AD1196" i="1"/>
  <c r="AD1195" i="1"/>
  <c r="AD1194" i="1"/>
  <c r="AD1193" i="1"/>
  <c r="AD1192" i="1"/>
  <c r="AD1191" i="1"/>
  <c r="AD1190" i="1"/>
  <c r="AD1189" i="1"/>
  <c r="AD1188" i="1"/>
  <c r="AD1187" i="1"/>
  <c r="AD1186" i="1"/>
  <c r="AD1185" i="1"/>
  <c r="AD1184" i="1"/>
  <c r="AD1183" i="1"/>
  <c r="AD1182" i="1"/>
  <c r="AD1181" i="1"/>
  <c r="AD1180" i="1"/>
  <c r="AD1179" i="1"/>
  <c r="AD1178" i="1"/>
  <c r="AD1177" i="1"/>
  <c r="AD1176" i="1"/>
  <c r="AD1175" i="1"/>
  <c r="AD1174" i="1"/>
  <c r="AD1173" i="1"/>
  <c r="AD1172" i="1"/>
  <c r="AD1171" i="1"/>
  <c r="AD1170" i="1"/>
  <c r="AD1169" i="1"/>
  <c r="AD1168" i="1"/>
  <c r="AD1167" i="1"/>
  <c r="AD1166" i="1"/>
  <c r="AD1165" i="1"/>
  <c r="AD1164" i="1"/>
  <c r="AD1163" i="1"/>
  <c r="AD1162" i="1"/>
  <c r="AD1161" i="1"/>
  <c r="AD1160" i="1"/>
  <c r="AD1159" i="1"/>
  <c r="AD1158" i="1"/>
  <c r="AD1157" i="1"/>
  <c r="AD1156" i="1"/>
  <c r="AD1155" i="1"/>
  <c r="AD1154" i="1"/>
  <c r="AD1153" i="1"/>
  <c r="AD1152" i="1"/>
  <c r="AD1151" i="1"/>
  <c r="AD1150" i="1"/>
  <c r="AD1149" i="1"/>
  <c r="AD1148" i="1"/>
  <c r="AD1147" i="1"/>
  <c r="AD1146" i="1"/>
  <c r="AD1145" i="1"/>
  <c r="AD1144" i="1"/>
  <c r="AD1143" i="1"/>
  <c r="AD1142" i="1"/>
  <c r="AD1141" i="1"/>
  <c r="AD1140" i="1"/>
  <c r="AD1139" i="1"/>
  <c r="AD1138" i="1"/>
  <c r="AD1137" i="1"/>
  <c r="AD1136" i="1"/>
  <c r="AD1135" i="1"/>
  <c r="AD1134" i="1"/>
  <c r="AD1133" i="1"/>
  <c r="AD1132" i="1"/>
  <c r="AD1131" i="1"/>
  <c r="AD1130" i="1"/>
  <c r="AD1129" i="1"/>
  <c r="AD1128" i="1"/>
  <c r="AD1127" i="1"/>
  <c r="AD1126" i="1"/>
  <c r="AD1125" i="1"/>
  <c r="AD1124" i="1"/>
  <c r="AD1123" i="1"/>
  <c r="AD1122" i="1"/>
  <c r="AD1121" i="1"/>
  <c r="AD1120" i="1"/>
  <c r="AD1119" i="1"/>
  <c r="AD1118" i="1"/>
  <c r="AD1117" i="1"/>
  <c r="AD1116" i="1"/>
  <c r="AD1115" i="1"/>
  <c r="AD1114" i="1"/>
  <c r="AD1113" i="1"/>
  <c r="AD1112" i="1"/>
  <c r="AD1111" i="1"/>
  <c r="AD1110" i="1"/>
  <c r="AD1109" i="1"/>
  <c r="AD1108" i="1"/>
  <c r="AD1107" i="1"/>
  <c r="AD1106" i="1"/>
  <c r="AD1105" i="1"/>
  <c r="AD1104" i="1"/>
  <c r="AD1103" i="1"/>
  <c r="AD1102" i="1"/>
  <c r="AD1101" i="1"/>
  <c r="AD1100" i="1"/>
  <c r="AD1099" i="1"/>
  <c r="AD1098" i="1"/>
  <c r="AD1097" i="1"/>
  <c r="AD1096" i="1"/>
  <c r="AD1095" i="1"/>
  <c r="AD1094" i="1"/>
  <c r="AD1093" i="1"/>
  <c r="AD1092" i="1"/>
  <c r="AD1091" i="1"/>
  <c r="AD1090" i="1"/>
  <c r="AD1089" i="1"/>
  <c r="AD1088" i="1"/>
  <c r="AD1087" i="1"/>
  <c r="AD1086" i="1"/>
  <c r="AD1085" i="1"/>
  <c r="AD1084" i="1"/>
  <c r="AD1083" i="1"/>
  <c r="AD1082" i="1"/>
  <c r="AD1081" i="1"/>
  <c r="AD1080" i="1"/>
  <c r="AD1079" i="1"/>
  <c r="AD1078" i="1"/>
  <c r="AD1077" i="1"/>
  <c r="AD1076" i="1"/>
  <c r="AD1075" i="1"/>
  <c r="AD1074" i="1"/>
  <c r="AD1073" i="1"/>
  <c r="AD1072" i="1"/>
  <c r="AD1071" i="1"/>
  <c r="AD1070" i="1"/>
  <c r="AD1069" i="1"/>
  <c r="AD1068" i="1"/>
  <c r="AD1067" i="1"/>
  <c r="AD1066" i="1"/>
  <c r="AD1065" i="1"/>
  <c r="AD1064" i="1"/>
  <c r="AD1063" i="1"/>
  <c r="AD1062" i="1"/>
  <c r="AD1061" i="1"/>
  <c r="AD1060" i="1"/>
  <c r="AD1059" i="1"/>
  <c r="AD1058" i="1"/>
  <c r="AD1057" i="1"/>
  <c r="AD1056" i="1"/>
  <c r="AD1055" i="1"/>
  <c r="AD1054" i="1"/>
  <c r="AD1053" i="1"/>
  <c r="AD1052" i="1"/>
  <c r="AD1051" i="1"/>
  <c r="AD1050" i="1"/>
  <c r="AD1049" i="1"/>
  <c r="AD1048" i="1"/>
  <c r="AD1047" i="1"/>
  <c r="AD1046" i="1"/>
  <c r="AD1045" i="1"/>
  <c r="AD1044" i="1"/>
  <c r="AD1043" i="1"/>
  <c r="AD1042" i="1"/>
  <c r="AD1041" i="1"/>
  <c r="AD1040" i="1"/>
  <c r="AD1039" i="1"/>
  <c r="AD1038" i="1"/>
  <c r="AD1037" i="1"/>
  <c r="AD1036" i="1"/>
  <c r="AD1035" i="1"/>
  <c r="AD1034" i="1"/>
  <c r="AD1033" i="1"/>
  <c r="AD1032" i="1"/>
  <c r="AD1031" i="1"/>
  <c r="AD1030" i="1"/>
  <c r="AD1029" i="1"/>
  <c r="AD1028" i="1"/>
  <c r="AD1027" i="1"/>
  <c r="AD1026" i="1"/>
  <c r="AD1025" i="1"/>
  <c r="AD1024" i="1"/>
  <c r="AD1023" i="1"/>
  <c r="AD1022" i="1"/>
  <c r="AD1021" i="1"/>
  <c r="AD1020" i="1"/>
  <c r="AD1019" i="1"/>
  <c r="AD1018" i="1"/>
  <c r="AD1017" i="1"/>
  <c r="AD1016" i="1"/>
  <c r="AD1015" i="1"/>
  <c r="AD1014" i="1"/>
  <c r="AD1013" i="1"/>
  <c r="AD1012" i="1"/>
  <c r="AD1011" i="1"/>
  <c r="AD1010" i="1"/>
  <c r="AD1009" i="1"/>
  <c r="AD1008" i="1"/>
  <c r="AD1007" i="1"/>
  <c r="AD1006" i="1"/>
  <c r="AD1005" i="1"/>
  <c r="AD1004" i="1"/>
  <c r="AD1003" i="1"/>
  <c r="AD1002" i="1"/>
  <c r="AD1001" i="1"/>
  <c r="AD1000" i="1"/>
  <c r="AD999" i="1"/>
  <c r="AD998" i="1"/>
  <c r="AD997" i="1"/>
  <c r="AD996" i="1"/>
  <c r="AD995" i="1"/>
  <c r="AD994" i="1"/>
  <c r="AD993" i="1"/>
  <c r="AD992" i="1"/>
  <c r="AD991" i="1"/>
  <c r="AD990" i="1"/>
  <c r="AD989" i="1"/>
  <c r="AD988" i="1"/>
  <c r="AD987" i="1"/>
  <c r="AD986" i="1"/>
  <c r="AD985" i="1"/>
  <c r="AD984" i="1"/>
  <c r="AD983" i="1"/>
  <c r="AD982" i="1"/>
  <c r="AD981" i="1"/>
  <c r="AD980" i="1"/>
  <c r="AD979" i="1"/>
  <c r="AD978" i="1"/>
  <c r="AD977" i="1"/>
  <c r="AD976" i="1"/>
  <c r="AD975" i="1"/>
  <c r="AD974" i="1"/>
  <c r="AD973" i="1"/>
  <c r="AD972" i="1"/>
  <c r="AD971" i="1"/>
  <c r="AD970" i="1"/>
  <c r="AD969" i="1"/>
  <c r="AD968" i="1"/>
  <c r="AD967" i="1"/>
  <c r="AD966" i="1"/>
  <c r="AD965" i="1"/>
  <c r="AD964" i="1"/>
  <c r="AD963" i="1"/>
  <c r="AD962" i="1"/>
  <c r="AD961" i="1"/>
  <c r="AD960" i="1"/>
  <c r="AD959" i="1"/>
  <c r="AD958" i="1"/>
  <c r="AD957" i="1"/>
  <c r="AD956" i="1"/>
  <c r="AD955" i="1"/>
  <c r="AD954" i="1"/>
  <c r="AD953" i="1"/>
  <c r="AD952" i="1"/>
  <c r="AD951" i="1"/>
  <c r="AD950" i="1"/>
  <c r="AD949" i="1"/>
  <c r="AD948" i="1"/>
  <c r="AD947" i="1"/>
  <c r="AD946" i="1"/>
  <c r="AD945" i="1"/>
  <c r="AD944" i="1"/>
  <c r="AD943" i="1"/>
  <c r="AD942" i="1"/>
  <c r="AD941" i="1"/>
  <c r="AD940" i="1"/>
  <c r="AD939" i="1"/>
  <c r="AD938" i="1"/>
  <c r="AD937" i="1"/>
  <c r="AD936" i="1"/>
  <c r="AD935" i="1"/>
  <c r="AD934" i="1"/>
  <c r="AD933" i="1"/>
  <c r="AD932" i="1"/>
  <c r="AD931" i="1"/>
  <c r="AD930" i="1"/>
  <c r="AD929" i="1"/>
  <c r="AD928" i="1"/>
  <c r="AD927" i="1"/>
  <c r="AD926" i="1"/>
  <c r="AD925" i="1"/>
  <c r="AD924" i="1"/>
  <c r="AD923" i="1"/>
  <c r="AD922" i="1"/>
  <c r="AD921" i="1"/>
  <c r="AD920" i="1"/>
  <c r="AD919" i="1"/>
  <c r="AD918" i="1"/>
  <c r="AD917" i="1"/>
  <c r="AD916" i="1"/>
  <c r="AD915" i="1"/>
  <c r="AD914" i="1"/>
  <c r="AD913" i="1"/>
  <c r="AD912" i="1"/>
  <c r="AD911" i="1"/>
  <c r="AD910" i="1"/>
  <c r="AD909" i="1"/>
  <c r="AD908" i="1"/>
  <c r="AD907" i="1"/>
  <c r="AD906" i="1"/>
  <c r="AD905" i="1"/>
  <c r="AD904" i="1"/>
  <c r="AD903" i="1"/>
  <c r="AD902" i="1"/>
  <c r="AD901" i="1"/>
  <c r="AD900" i="1"/>
  <c r="AD899" i="1"/>
  <c r="AD898" i="1"/>
  <c r="AD897" i="1"/>
  <c r="AD896" i="1"/>
  <c r="AD895" i="1"/>
  <c r="AD894" i="1"/>
  <c r="AD893" i="1"/>
  <c r="AD892" i="1"/>
  <c r="AD891" i="1"/>
  <c r="AD890" i="1"/>
  <c r="AD889" i="1"/>
  <c r="AD888" i="1"/>
  <c r="AD887" i="1"/>
  <c r="AD886" i="1"/>
  <c r="AD885" i="1"/>
  <c r="AD884" i="1"/>
  <c r="AD883" i="1"/>
  <c r="AD882" i="1"/>
  <c r="AD881" i="1"/>
  <c r="AD880" i="1"/>
  <c r="AD879" i="1"/>
  <c r="AD878" i="1"/>
  <c r="AD877" i="1"/>
  <c r="AD876" i="1"/>
  <c r="AD875" i="1"/>
  <c r="AD874" i="1"/>
  <c r="AD873" i="1"/>
  <c r="AD872" i="1"/>
  <c r="AD871" i="1"/>
  <c r="AD870" i="1"/>
  <c r="AD869" i="1"/>
  <c r="AD868" i="1"/>
  <c r="AD867" i="1"/>
  <c r="AD866" i="1"/>
  <c r="AD865" i="1"/>
  <c r="AD864" i="1"/>
  <c r="AD863" i="1"/>
  <c r="AD862" i="1"/>
  <c r="AD861" i="1"/>
  <c r="AD860" i="1"/>
  <c r="AD859" i="1"/>
  <c r="AD858" i="1"/>
  <c r="AD857" i="1"/>
  <c r="AD856" i="1"/>
  <c r="AD855" i="1"/>
  <c r="AD854" i="1"/>
  <c r="AD853" i="1"/>
  <c r="AD852" i="1"/>
  <c r="AD851" i="1"/>
  <c r="AD850" i="1"/>
  <c r="AD849" i="1"/>
  <c r="AD848" i="1"/>
  <c r="AD847" i="1"/>
  <c r="AD846" i="1"/>
  <c r="AD845" i="1"/>
  <c r="AD844" i="1"/>
  <c r="AD843" i="1"/>
  <c r="AD842" i="1"/>
  <c r="AD841" i="1"/>
  <c r="AD840" i="1"/>
  <c r="AD839" i="1"/>
  <c r="AD838" i="1"/>
  <c r="AD837" i="1"/>
  <c r="AD836" i="1"/>
  <c r="AD835" i="1"/>
  <c r="AD834" i="1"/>
  <c r="AD833" i="1"/>
  <c r="AD832" i="1"/>
  <c r="AD831" i="1"/>
  <c r="AD830" i="1"/>
  <c r="AD829" i="1"/>
  <c r="AD828" i="1"/>
  <c r="AD827" i="1"/>
  <c r="AD826" i="1"/>
  <c r="AD825" i="1"/>
  <c r="AD824" i="1"/>
  <c r="AD823" i="1"/>
  <c r="AD822" i="1"/>
  <c r="AD821" i="1"/>
  <c r="AD820" i="1"/>
  <c r="AD819" i="1"/>
  <c r="AD818" i="1"/>
  <c r="AD817" i="1"/>
  <c r="AD816" i="1"/>
  <c r="AD815" i="1"/>
  <c r="AD814" i="1"/>
  <c r="AD813" i="1"/>
  <c r="AD812" i="1"/>
  <c r="AD811" i="1"/>
  <c r="AD810" i="1"/>
  <c r="AD809" i="1"/>
  <c r="AD808" i="1"/>
  <c r="AD807" i="1"/>
  <c r="AD806" i="1"/>
  <c r="AD805" i="1"/>
  <c r="AD804" i="1"/>
  <c r="AD803" i="1"/>
  <c r="AD802" i="1"/>
  <c r="AD801" i="1"/>
  <c r="AD800" i="1"/>
  <c r="AD799" i="1"/>
  <c r="AD798" i="1"/>
  <c r="AD797" i="1"/>
  <c r="AD796" i="1"/>
  <c r="AD795" i="1"/>
  <c r="AD794" i="1"/>
  <c r="AD793" i="1"/>
  <c r="AD792" i="1"/>
  <c r="AD791" i="1"/>
  <c r="AD790" i="1"/>
  <c r="AD789" i="1"/>
  <c r="AD788" i="1"/>
  <c r="AD787" i="1"/>
  <c r="AD786" i="1"/>
  <c r="AD785" i="1"/>
  <c r="AD784" i="1"/>
  <c r="AD783" i="1"/>
  <c r="AD782" i="1"/>
  <c r="AD781" i="1"/>
  <c r="AD780" i="1"/>
  <c r="AD779" i="1"/>
  <c r="AD778" i="1"/>
  <c r="AD777" i="1"/>
  <c r="AD776" i="1"/>
  <c r="AD775" i="1"/>
  <c r="AD774" i="1"/>
  <c r="AD773" i="1"/>
  <c r="AD772" i="1"/>
  <c r="AD771" i="1"/>
  <c r="AD770" i="1"/>
  <c r="AD769" i="1"/>
  <c r="AD768" i="1"/>
  <c r="AD767" i="1"/>
  <c r="AD766" i="1"/>
  <c r="AD765" i="1"/>
  <c r="AD764" i="1"/>
  <c r="AD763" i="1"/>
  <c r="AD762" i="1"/>
  <c r="AD761" i="1"/>
  <c r="AD760" i="1"/>
  <c r="AD759" i="1"/>
  <c r="AD758" i="1"/>
  <c r="AD757" i="1"/>
  <c r="AD756" i="1"/>
  <c r="AD755" i="1"/>
  <c r="AD754" i="1"/>
  <c r="AD753" i="1"/>
  <c r="AD752" i="1"/>
  <c r="AD751" i="1"/>
  <c r="AD750" i="1"/>
  <c r="AD749" i="1"/>
  <c r="AD748" i="1"/>
  <c r="AD747" i="1"/>
  <c r="AD746" i="1"/>
  <c r="AD745" i="1"/>
  <c r="AD744" i="1"/>
  <c r="AD743" i="1"/>
  <c r="AD742" i="1"/>
  <c r="AD741" i="1"/>
  <c r="AD740" i="1"/>
  <c r="AD739" i="1"/>
  <c r="AD738" i="1"/>
  <c r="AD737" i="1"/>
  <c r="AD736" i="1"/>
  <c r="AD735" i="1"/>
  <c r="AD734" i="1"/>
  <c r="AD733" i="1"/>
  <c r="AD732" i="1"/>
  <c r="AD731" i="1"/>
  <c r="AD730" i="1"/>
  <c r="AD729" i="1"/>
  <c r="AD728" i="1"/>
  <c r="AD727" i="1"/>
  <c r="AD726" i="1"/>
  <c r="AD725" i="1"/>
  <c r="AD724" i="1"/>
  <c r="AD723" i="1"/>
  <c r="AD722" i="1"/>
  <c r="AD721" i="1"/>
  <c r="AD720" i="1"/>
  <c r="AD719" i="1"/>
  <c r="AD718" i="1"/>
  <c r="AD717" i="1"/>
  <c r="AD716" i="1"/>
  <c r="AD715" i="1"/>
  <c r="AD714" i="1"/>
  <c r="AD713" i="1"/>
  <c r="AD712" i="1"/>
  <c r="AD711" i="1"/>
  <c r="AD710" i="1"/>
  <c r="AD709" i="1"/>
  <c r="AD708" i="1"/>
  <c r="AD707" i="1"/>
  <c r="AD706" i="1"/>
  <c r="AD705" i="1"/>
  <c r="AD704" i="1"/>
  <c r="AD703" i="1"/>
  <c r="AD702" i="1"/>
  <c r="AD701" i="1"/>
  <c r="AD700" i="1"/>
  <c r="AD699" i="1"/>
  <c r="AD698" i="1"/>
  <c r="AD697" i="1"/>
  <c r="AD696" i="1"/>
  <c r="AD695" i="1"/>
  <c r="AD694" i="1"/>
  <c r="AD693" i="1"/>
  <c r="AD692" i="1"/>
  <c r="AD691" i="1"/>
  <c r="AD690" i="1"/>
  <c r="AD689" i="1"/>
  <c r="AD688" i="1"/>
  <c r="AD687" i="1"/>
  <c r="AD686" i="1"/>
  <c r="AD685" i="1"/>
  <c r="AD684" i="1"/>
  <c r="AD683" i="1"/>
  <c r="AD682" i="1"/>
  <c r="AD681" i="1"/>
  <c r="AD680" i="1"/>
  <c r="AD679" i="1"/>
  <c r="AD678" i="1"/>
  <c r="AD677" i="1"/>
  <c r="AD676" i="1"/>
  <c r="AD675" i="1"/>
  <c r="AD674" i="1"/>
  <c r="AD673" i="1"/>
  <c r="AD672" i="1"/>
  <c r="AD671" i="1"/>
  <c r="AD670" i="1"/>
  <c r="AD669" i="1"/>
  <c r="AD668" i="1"/>
  <c r="AD667" i="1"/>
  <c r="AD666" i="1"/>
  <c r="AD665" i="1"/>
  <c r="AD664" i="1"/>
  <c r="AD663" i="1"/>
  <c r="AD662" i="1"/>
  <c r="AD661" i="1"/>
  <c r="AD660" i="1"/>
  <c r="AD659" i="1"/>
  <c r="AD658" i="1"/>
  <c r="AD657" i="1"/>
  <c r="AD656" i="1"/>
  <c r="AD655" i="1"/>
  <c r="AD654" i="1"/>
  <c r="AD653" i="1"/>
  <c r="AD652" i="1"/>
  <c r="AD651" i="1"/>
  <c r="AD650" i="1"/>
  <c r="AD649" i="1"/>
  <c r="AD648" i="1"/>
  <c r="AD647" i="1"/>
  <c r="AD646" i="1"/>
  <c r="AD645" i="1"/>
  <c r="AD644" i="1"/>
  <c r="AD643" i="1"/>
  <c r="AD642" i="1"/>
  <c r="AD641" i="1"/>
  <c r="AD640" i="1"/>
  <c r="AD639" i="1"/>
  <c r="AD638" i="1"/>
  <c r="AD637" i="1"/>
  <c r="AD636" i="1"/>
  <c r="AD635" i="1"/>
  <c r="AD634" i="1"/>
  <c r="AD633" i="1"/>
  <c r="AD632" i="1"/>
  <c r="AD631" i="1"/>
  <c r="AD630" i="1"/>
  <c r="AD629" i="1"/>
  <c r="AD628" i="1"/>
  <c r="AD627" i="1"/>
  <c r="AD626" i="1"/>
  <c r="AD625" i="1"/>
  <c r="AD624" i="1"/>
  <c r="AD623" i="1"/>
  <c r="AD622" i="1"/>
  <c r="AD621" i="1"/>
  <c r="AD620" i="1"/>
  <c r="AD619" i="1"/>
  <c r="AD618" i="1"/>
  <c r="AD617" i="1"/>
  <c r="AD616" i="1"/>
  <c r="AD615" i="1"/>
  <c r="AD614" i="1"/>
  <c r="AD613" i="1"/>
  <c r="AD612" i="1"/>
  <c r="AD611" i="1"/>
  <c r="AD610" i="1"/>
  <c r="AD609" i="1"/>
  <c r="AD608" i="1"/>
  <c r="AD607" i="1"/>
  <c r="AD606" i="1"/>
  <c r="AD605" i="1"/>
  <c r="AD604" i="1"/>
  <c r="AD603" i="1"/>
  <c r="AD602" i="1"/>
  <c r="AD601" i="1"/>
  <c r="AD600" i="1"/>
  <c r="AD599" i="1"/>
  <c r="AD598" i="1"/>
  <c r="AD597" i="1"/>
  <c r="AD596" i="1"/>
  <c r="AD595" i="1"/>
  <c r="AD594" i="1"/>
  <c r="AD593" i="1"/>
  <c r="AD592" i="1"/>
  <c r="AD591" i="1"/>
  <c r="AD590" i="1"/>
  <c r="AD589" i="1"/>
  <c r="AD588" i="1"/>
  <c r="AD587" i="1"/>
  <c r="AD586" i="1"/>
  <c r="AD585" i="1"/>
  <c r="AD584" i="1"/>
  <c r="AD583" i="1"/>
  <c r="AD582" i="1"/>
  <c r="AD581" i="1"/>
  <c r="AD580" i="1"/>
  <c r="AD579" i="1"/>
  <c r="AD578" i="1"/>
  <c r="AD577" i="1"/>
  <c r="AD576" i="1"/>
  <c r="AD575" i="1"/>
  <c r="AD574" i="1"/>
  <c r="AD573" i="1"/>
  <c r="AD572" i="1"/>
  <c r="AD571" i="1"/>
  <c r="AD570" i="1"/>
  <c r="AD569" i="1"/>
  <c r="AD568" i="1"/>
  <c r="AD567" i="1"/>
  <c r="AD566" i="1"/>
  <c r="AD565" i="1"/>
  <c r="AD564" i="1"/>
  <c r="AD563" i="1"/>
  <c r="AD562" i="1"/>
  <c r="AD561" i="1"/>
  <c r="AD560" i="1"/>
  <c r="AD559" i="1"/>
  <c r="AD558" i="1"/>
  <c r="AD557" i="1"/>
  <c r="AD556" i="1"/>
  <c r="AD555" i="1"/>
  <c r="AD554" i="1"/>
  <c r="AD553" i="1"/>
  <c r="AD552" i="1"/>
  <c r="AD551" i="1"/>
  <c r="AD550" i="1"/>
  <c r="AD549" i="1"/>
  <c r="AD548" i="1"/>
  <c r="AD547" i="1"/>
  <c r="AD546" i="1"/>
  <c r="AD545" i="1"/>
  <c r="AD544" i="1"/>
  <c r="AD543" i="1"/>
  <c r="AD542" i="1"/>
  <c r="AD541" i="1"/>
  <c r="AD540" i="1"/>
  <c r="AD539" i="1"/>
  <c r="AD538" i="1"/>
  <c r="AD537" i="1"/>
  <c r="AD536" i="1"/>
  <c r="AD535" i="1"/>
  <c r="AD534" i="1"/>
  <c r="AD533" i="1"/>
  <c r="AD532" i="1"/>
  <c r="AD531" i="1"/>
  <c r="AD530" i="1"/>
  <c r="AD529" i="1"/>
  <c r="AD528" i="1"/>
  <c r="AD527" i="1"/>
  <c r="AD526" i="1"/>
  <c r="AD525" i="1"/>
  <c r="AD524" i="1"/>
  <c r="AD523" i="1"/>
  <c r="AD522" i="1"/>
  <c r="AD521" i="1"/>
  <c r="AD520" i="1"/>
  <c r="AD519" i="1"/>
  <c r="AD518" i="1"/>
  <c r="AD517" i="1"/>
  <c r="AD516" i="1"/>
  <c r="AD515" i="1"/>
  <c r="AD514" i="1"/>
  <c r="AD513" i="1"/>
  <c r="AD512" i="1"/>
  <c r="AD511" i="1"/>
  <c r="AD510" i="1"/>
  <c r="AD509" i="1"/>
  <c r="AD508" i="1"/>
  <c r="AD507" i="1"/>
  <c r="AD506" i="1"/>
  <c r="AD505" i="1"/>
  <c r="AD504" i="1"/>
  <c r="AD503" i="1"/>
  <c r="AD502" i="1"/>
  <c r="AD501" i="1"/>
  <c r="AD500" i="1"/>
  <c r="AD499" i="1"/>
  <c r="AD498" i="1"/>
  <c r="AD497" i="1"/>
  <c r="AD496" i="1"/>
  <c r="AD495" i="1"/>
  <c r="AD494" i="1"/>
  <c r="AD493" i="1"/>
  <c r="AD492" i="1"/>
  <c r="AD491" i="1"/>
  <c r="AD490" i="1"/>
  <c r="AD489" i="1"/>
  <c r="AD488" i="1"/>
  <c r="AD487" i="1"/>
  <c r="AD486" i="1"/>
  <c r="AD485" i="1"/>
  <c r="AD484" i="1"/>
  <c r="AD483" i="1"/>
  <c r="AD482" i="1"/>
  <c r="AD481" i="1"/>
  <c r="AD480" i="1"/>
  <c r="AD479" i="1"/>
  <c r="AD478" i="1"/>
  <c r="AD477" i="1"/>
  <c r="AD476" i="1"/>
  <c r="AD475" i="1"/>
  <c r="AD474" i="1"/>
  <c r="AD473" i="1"/>
  <c r="AD472" i="1"/>
  <c r="AD471" i="1"/>
  <c r="AD470" i="1"/>
  <c r="AD469" i="1"/>
  <c r="AD468" i="1"/>
  <c r="AD467" i="1"/>
  <c r="AD466" i="1"/>
  <c r="AD465" i="1"/>
  <c r="AD464" i="1"/>
  <c r="AD463" i="1"/>
  <c r="AD462" i="1"/>
  <c r="AD461" i="1"/>
  <c r="AD460" i="1"/>
  <c r="AD459" i="1"/>
  <c r="AD458" i="1"/>
  <c r="AD457" i="1"/>
  <c r="AD456" i="1"/>
  <c r="AD455" i="1"/>
  <c r="AD454" i="1"/>
  <c r="AD453" i="1"/>
  <c r="AD452" i="1"/>
  <c r="AD451" i="1"/>
  <c r="AD450" i="1"/>
  <c r="AD449" i="1"/>
  <c r="AD448" i="1"/>
  <c r="AD447" i="1"/>
  <c r="AD446" i="1"/>
  <c r="AD445" i="1"/>
  <c r="AD444" i="1"/>
  <c r="AD443" i="1"/>
  <c r="AD442" i="1"/>
  <c r="AD441" i="1"/>
  <c r="AD440" i="1"/>
  <c r="AD439" i="1"/>
  <c r="AD438" i="1"/>
  <c r="AD437" i="1"/>
  <c r="AD436" i="1"/>
  <c r="AD435" i="1"/>
  <c r="AD434" i="1"/>
  <c r="AD433" i="1"/>
  <c r="AD432" i="1"/>
  <c r="AD431" i="1"/>
  <c r="AD430" i="1"/>
  <c r="AD429" i="1"/>
  <c r="AD428" i="1"/>
  <c r="AD427" i="1"/>
  <c r="AD426" i="1"/>
  <c r="AD425" i="1"/>
  <c r="AD424" i="1"/>
  <c r="AD423" i="1"/>
  <c r="AD422" i="1"/>
  <c r="AD421" i="1"/>
  <c r="AD420" i="1"/>
  <c r="AD419" i="1"/>
  <c r="AD418" i="1"/>
  <c r="AD417" i="1"/>
  <c r="AD416" i="1"/>
  <c r="AD415" i="1"/>
  <c r="AD414" i="1"/>
  <c r="AD413" i="1"/>
  <c r="AD412" i="1"/>
  <c r="AD411" i="1"/>
  <c r="AD410" i="1"/>
  <c r="AD409" i="1"/>
  <c r="AD408" i="1"/>
  <c r="AD407" i="1"/>
  <c r="AD406" i="1"/>
  <c r="AD405" i="1"/>
  <c r="AD404" i="1"/>
  <c r="AD403" i="1"/>
  <c r="AD402" i="1"/>
  <c r="AD401" i="1"/>
  <c r="AD400" i="1"/>
  <c r="AD399" i="1"/>
  <c r="AD398" i="1"/>
  <c r="AD397" i="1"/>
  <c r="AD396" i="1"/>
  <c r="AD395" i="1"/>
  <c r="AD394" i="1"/>
  <c r="AD393" i="1"/>
  <c r="AD392" i="1"/>
  <c r="AD391" i="1"/>
  <c r="AD390" i="1"/>
  <c r="AD389" i="1"/>
  <c r="AD388" i="1"/>
  <c r="AD387" i="1"/>
  <c r="AD386" i="1"/>
  <c r="AD385" i="1"/>
  <c r="AD384" i="1"/>
  <c r="AD383" i="1"/>
  <c r="AD382" i="1"/>
  <c r="AD381" i="1"/>
  <c r="AD380" i="1"/>
  <c r="AD379" i="1"/>
  <c r="AD378" i="1"/>
  <c r="AD377" i="1"/>
  <c r="AD376" i="1"/>
  <c r="AD375" i="1"/>
  <c r="AD374" i="1"/>
  <c r="AD373" i="1"/>
  <c r="AD372" i="1"/>
  <c r="AD371" i="1"/>
  <c r="AD370" i="1"/>
  <c r="AD369" i="1"/>
  <c r="AD368" i="1"/>
  <c r="AD367" i="1"/>
  <c r="AD366" i="1"/>
  <c r="AD365" i="1"/>
  <c r="AD364" i="1"/>
  <c r="AD363" i="1"/>
  <c r="AD362" i="1"/>
  <c r="AD361" i="1"/>
  <c r="AD360" i="1"/>
  <c r="AD359" i="1"/>
  <c r="AD358" i="1"/>
  <c r="AD357" i="1"/>
  <c r="AD356" i="1"/>
  <c r="AD355" i="1"/>
  <c r="AD354" i="1"/>
  <c r="AD353" i="1"/>
  <c r="AD352" i="1"/>
  <c r="AD351" i="1"/>
  <c r="AD350" i="1"/>
  <c r="AD349" i="1"/>
  <c r="AD348" i="1"/>
  <c r="AD347" i="1"/>
  <c r="AD346" i="1"/>
  <c r="AD345" i="1"/>
  <c r="AD344" i="1"/>
  <c r="AD343" i="1"/>
  <c r="AD342" i="1"/>
  <c r="AD341" i="1"/>
  <c r="AD340" i="1"/>
  <c r="AD339" i="1"/>
  <c r="AD338" i="1"/>
  <c r="AD337" i="1"/>
  <c r="AD336" i="1"/>
  <c r="AD335" i="1"/>
  <c r="AD334" i="1"/>
  <c r="AD333" i="1"/>
  <c r="AD332" i="1"/>
  <c r="AD331" i="1"/>
  <c r="AD330" i="1"/>
  <c r="AD329" i="1"/>
  <c r="AD328" i="1"/>
  <c r="AD327" i="1"/>
  <c r="AD326" i="1"/>
  <c r="AD325" i="1"/>
  <c r="AD324" i="1"/>
  <c r="AD323" i="1"/>
  <c r="AD322" i="1"/>
  <c r="AD321" i="1"/>
  <c r="AD320" i="1"/>
  <c r="AD319" i="1"/>
  <c r="AD318" i="1"/>
  <c r="AD317" i="1"/>
  <c r="AD316" i="1"/>
  <c r="AD315" i="1"/>
  <c r="AD314" i="1"/>
  <c r="AD313" i="1"/>
  <c r="AD312" i="1"/>
  <c r="AD311" i="1"/>
  <c r="AD310" i="1"/>
  <c r="AD309" i="1"/>
  <c r="AD308" i="1"/>
  <c r="AD307" i="1"/>
  <c r="AD306" i="1"/>
  <c r="AD305" i="1"/>
  <c r="AD304" i="1"/>
  <c r="AD303" i="1"/>
  <c r="AD302" i="1"/>
  <c r="AD301" i="1"/>
  <c r="AD300" i="1"/>
  <c r="AD299" i="1"/>
  <c r="AD298" i="1"/>
  <c r="AD297" i="1"/>
  <c r="AD296" i="1"/>
  <c r="AD295" i="1"/>
  <c r="AD294" i="1"/>
  <c r="AD293" i="1"/>
  <c r="AD292" i="1"/>
  <c r="AD291" i="1"/>
  <c r="AD290" i="1"/>
  <c r="AD289" i="1"/>
  <c r="AD288" i="1"/>
  <c r="AD287" i="1"/>
  <c r="AD286" i="1"/>
  <c r="AD285" i="1"/>
  <c r="AD284" i="1"/>
  <c r="AD283" i="1"/>
  <c r="AD282" i="1"/>
  <c r="AD281" i="1"/>
  <c r="AD280" i="1"/>
  <c r="AD279" i="1"/>
  <c r="AD278" i="1"/>
  <c r="AD277" i="1"/>
  <c r="AD276" i="1"/>
  <c r="AD275" i="1"/>
  <c r="AD266" i="1"/>
  <c r="AD265" i="1"/>
  <c r="AD264" i="1"/>
  <c r="AD263" i="1"/>
  <c r="AD262" i="1"/>
  <c r="AD261" i="1"/>
  <c r="AD260" i="1"/>
  <c r="AD259" i="1"/>
  <c r="AD258" i="1"/>
  <c r="AD257" i="1"/>
  <c r="AD256" i="1"/>
  <c r="AD255" i="1"/>
  <c r="AD254" i="1"/>
  <c r="AD253" i="1"/>
  <c r="AD252" i="1"/>
  <c r="AD251" i="1"/>
  <c r="AD250" i="1"/>
  <c r="AD249" i="1"/>
  <c r="AD248" i="1"/>
  <c r="AD247" i="1"/>
  <c r="AD246" i="1"/>
  <c r="AD245" i="1"/>
  <c r="AD244" i="1"/>
  <c r="AD243" i="1"/>
  <c r="AD242" i="1"/>
  <c r="AD241" i="1"/>
  <c r="AD240" i="1"/>
  <c r="AD239" i="1"/>
  <c r="AD238" i="1"/>
  <c r="AD237" i="1"/>
  <c r="AD236" i="1"/>
  <c r="AD235" i="1"/>
  <c r="AD234" i="1"/>
  <c r="AD233" i="1"/>
  <c r="AD232" i="1"/>
  <c r="AD231" i="1"/>
  <c r="AD230" i="1"/>
  <c r="AD229" i="1"/>
  <c r="AD228" i="1"/>
  <c r="AD227" i="1"/>
  <c r="AD226" i="1"/>
  <c r="AD225" i="1"/>
  <c r="AD224" i="1"/>
  <c r="AD223" i="1"/>
  <c r="AD222" i="1"/>
  <c r="AD221" i="1"/>
  <c r="AD220" i="1"/>
  <c r="AD219" i="1"/>
  <c r="AD218" i="1"/>
  <c r="AD217" i="1"/>
  <c r="AD216" i="1"/>
  <c r="AD215" i="1"/>
  <c r="AD214" i="1"/>
  <c r="AD213" i="1"/>
  <c r="AD212" i="1"/>
  <c r="AD211" i="1"/>
  <c r="AD210" i="1"/>
  <c r="AD209" i="1"/>
  <c r="AD208" i="1"/>
  <c r="AD207" i="1"/>
  <c r="AD206" i="1"/>
  <c r="AD205" i="1"/>
  <c r="AD204" i="1"/>
  <c r="AD203" i="1"/>
  <c r="AD202" i="1"/>
  <c r="AD201" i="1"/>
  <c r="AD200" i="1"/>
  <c r="AD199" i="1"/>
  <c r="AD198" i="1"/>
  <c r="AD197" i="1"/>
  <c r="AD196" i="1"/>
  <c r="AD195" i="1"/>
  <c r="AD194" i="1"/>
  <c r="AD193" i="1"/>
  <c r="AD192" i="1"/>
  <c r="AD191" i="1"/>
  <c r="AD190" i="1"/>
  <c r="AD189" i="1"/>
  <c r="AD188" i="1"/>
  <c r="AD187" i="1"/>
  <c r="AD186" i="1"/>
  <c r="AD185" i="1"/>
  <c r="AD184" i="1"/>
  <c r="AD183" i="1"/>
  <c r="AD182" i="1"/>
  <c r="AD181" i="1"/>
  <c r="AD180" i="1"/>
  <c r="AD179" i="1"/>
  <c r="AD178" i="1"/>
  <c r="AD177" i="1"/>
  <c r="AD176" i="1"/>
  <c r="AD175" i="1"/>
  <c r="AD174" i="1"/>
  <c r="AD173" i="1"/>
  <c r="AD172" i="1"/>
  <c r="AD171" i="1"/>
  <c r="AD170" i="1"/>
  <c r="AD169" i="1"/>
  <c r="AD168" i="1"/>
  <c r="AD167" i="1"/>
  <c r="AD166" i="1"/>
  <c r="AD165" i="1"/>
  <c r="AD164" i="1"/>
  <c r="AD163" i="1"/>
  <c r="AD162" i="1"/>
  <c r="AD161" i="1"/>
  <c r="AD160" i="1"/>
  <c r="AD159" i="1"/>
  <c r="AD158" i="1"/>
  <c r="AD157" i="1"/>
  <c r="AD156" i="1"/>
  <c r="AD155" i="1"/>
  <c r="AD154" i="1"/>
  <c r="AD153" i="1"/>
  <c r="AD152" i="1"/>
  <c r="AD151" i="1"/>
  <c r="AD150" i="1"/>
  <c r="AD149" i="1"/>
  <c r="AD148" i="1"/>
  <c r="AD147" i="1"/>
  <c r="AD146" i="1"/>
  <c r="AD145" i="1"/>
  <c r="AD144" i="1"/>
  <c r="AD143" i="1"/>
  <c r="AD142" i="1"/>
  <c r="AD141" i="1"/>
  <c r="AD140" i="1"/>
  <c r="AD139" i="1"/>
  <c r="AD138" i="1"/>
  <c r="AD137" i="1"/>
  <c r="AD136" i="1"/>
  <c r="AD135" i="1"/>
  <c r="AD134" i="1"/>
  <c r="AD133" i="1"/>
  <c r="AD132" i="1"/>
  <c r="AD131" i="1"/>
  <c r="AD130" i="1"/>
  <c r="AD129" i="1"/>
  <c r="AD128" i="1"/>
  <c r="AD127" i="1"/>
  <c r="AD126" i="1"/>
  <c r="AD125" i="1"/>
  <c r="AD124" i="1"/>
  <c r="AD123" i="1"/>
  <c r="AD122" i="1"/>
  <c r="AD121" i="1"/>
  <c r="AD120" i="1"/>
  <c r="AD119" i="1"/>
  <c r="AD118" i="1"/>
  <c r="AD117" i="1"/>
  <c r="AD116" i="1"/>
  <c r="AD115" i="1"/>
  <c r="AD114" i="1"/>
  <c r="AD113" i="1"/>
  <c r="AD112" i="1"/>
  <c r="AD111" i="1"/>
  <c r="AD110" i="1"/>
  <c r="AD109" i="1"/>
  <c r="AE68" i="1"/>
  <c r="AF68" i="1"/>
  <c r="AC68" i="1"/>
  <c r="AD68" i="1"/>
  <c r="AE67" i="1"/>
  <c r="AF67" i="1"/>
  <c r="AC67" i="1"/>
  <c r="AL67" i="1"/>
  <c r="AD67" i="1"/>
  <c r="AE66" i="1"/>
  <c r="AF66" i="1"/>
  <c r="AC66" i="1"/>
  <c r="AE65" i="1"/>
  <c r="AF65" i="1"/>
  <c r="AC65" i="1"/>
  <c r="AE64" i="1"/>
  <c r="AF64" i="1"/>
  <c r="AC64" i="1"/>
  <c r="AD64" i="1"/>
  <c r="AE63" i="1"/>
  <c r="AF63" i="1"/>
  <c r="AC63" i="1"/>
  <c r="AE62" i="1"/>
  <c r="AF62" i="1"/>
  <c r="AC62" i="1"/>
  <c r="AL62" i="1"/>
  <c r="AD62" i="1"/>
  <c r="AE61" i="1"/>
  <c r="AF61" i="1"/>
  <c r="AC61" i="1"/>
  <c r="AL61" i="1"/>
  <c r="AE60" i="1"/>
  <c r="AF60" i="1"/>
  <c r="AC60" i="1"/>
  <c r="AD60" i="1"/>
  <c r="AE59" i="1"/>
  <c r="AF59" i="1"/>
  <c r="AC59" i="1"/>
  <c r="AL59" i="1"/>
  <c r="AE58" i="1"/>
  <c r="AF58" i="1"/>
  <c r="AC58" i="1"/>
  <c r="AL58" i="1"/>
  <c r="AD58" i="1"/>
  <c r="AE57" i="1"/>
  <c r="AF57" i="1"/>
  <c r="AC57" i="1"/>
  <c r="AE56" i="1"/>
  <c r="AF56" i="1"/>
  <c r="AC56" i="1"/>
  <c r="AE55" i="1"/>
  <c r="AF55" i="1"/>
  <c r="AC55" i="1"/>
  <c r="AE54" i="1"/>
  <c r="AF54" i="1"/>
  <c r="AC54" i="1"/>
  <c r="AE53" i="1"/>
  <c r="AF53" i="1"/>
  <c r="AC53" i="1"/>
  <c r="AE52" i="1"/>
  <c r="AF52" i="1"/>
  <c r="AC52" i="1"/>
  <c r="AL52" i="1"/>
  <c r="AE51" i="1"/>
  <c r="AF51" i="1"/>
  <c r="AC51" i="1"/>
  <c r="AD51" i="1"/>
  <c r="AE50" i="1"/>
  <c r="AF50" i="1"/>
  <c r="AC50" i="1"/>
  <c r="AE49" i="1"/>
  <c r="AF49" i="1"/>
  <c r="AC49" i="1"/>
  <c r="AE48" i="1"/>
  <c r="AF48" i="1"/>
  <c r="AC48" i="1"/>
  <c r="AL48" i="1"/>
  <c r="AE47" i="1"/>
  <c r="AF47" i="1"/>
  <c r="AC47" i="1"/>
  <c r="AE46" i="1"/>
  <c r="AF46" i="1"/>
  <c r="AC46" i="1"/>
  <c r="AL46" i="1"/>
  <c r="AE45" i="1"/>
  <c r="AF45" i="1"/>
  <c r="AC45" i="1"/>
  <c r="AE44" i="1"/>
  <c r="AF44" i="1"/>
  <c r="AC44" i="1"/>
  <c r="AL44" i="1"/>
  <c r="AE43" i="1"/>
  <c r="AF43" i="1"/>
  <c r="AC43" i="1"/>
  <c r="AL43" i="1"/>
  <c r="AD43" i="1"/>
  <c r="AE42" i="1"/>
  <c r="AF42" i="1"/>
  <c r="AC42" i="1"/>
  <c r="AE41" i="1"/>
  <c r="AF41" i="1"/>
  <c r="AC41" i="1"/>
  <c r="AE40" i="1"/>
  <c r="AF40" i="1"/>
  <c r="AC40" i="1"/>
  <c r="AE39" i="1"/>
  <c r="AF39" i="1"/>
  <c r="AC39" i="1"/>
  <c r="AE38" i="1"/>
  <c r="AF38" i="1"/>
  <c r="AC38" i="1"/>
  <c r="AE37" i="1"/>
  <c r="AF37" i="1"/>
  <c r="AC37" i="1"/>
  <c r="AD37" i="1"/>
  <c r="AE36" i="1"/>
  <c r="AF36" i="1"/>
  <c r="AC36" i="1"/>
  <c r="AE35" i="1"/>
  <c r="AF35" i="1"/>
  <c r="AC35" i="1"/>
  <c r="AE34" i="1"/>
  <c r="AF34" i="1"/>
  <c r="AC34" i="1"/>
  <c r="AE33" i="1"/>
  <c r="AF33" i="1"/>
  <c r="AC33" i="1"/>
  <c r="AD33" i="1"/>
  <c r="AE32" i="1"/>
  <c r="AF32" i="1"/>
  <c r="AC32" i="1"/>
  <c r="AL32" i="1"/>
  <c r="AD32" i="1"/>
  <c r="AE31" i="1"/>
  <c r="AF31" i="1"/>
  <c r="AC31" i="1"/>
  <c r="AL31" i="1"/>
  <c r="AE30" i="1"/>
  <c r="AF30" i="1"/>
  <c r="AC30" i="1"/>
  <c r="AD30" i="1"/>
  <c r="AE29" i="1"/>
  <c r="AF29" i="1"/>
  <c r="AC29" i="1"/>
  <c r="AD29" i="1"/>
  <c r="AE28" i="1"/>
  <c r="AF28" i="1"/>
  <c r="AC28" i="1"/>
  <c r="AE27" i="1"/>
  <c r="AF27" i="1"/>
  <c r="AC27" i="1"/>
  <c r="AL27" i="1"/>
  <c r="AE26" i="1"/>
  <c r="AF26" i="1"/>
  <c r="AC26" i="1"/>
  <c r="AE25" i="1"/>
  <c r="AF25" i="1"/>
  <c r="AC25" i="1"/>
  <c r="AL25" i="1"/>
  <c r="AD25" i="1"/>
  <c r="AE24" i="1"/>
  <c r="AF24" i="1"/>
  <c r="AC24" i="1"/>
  <c r="AE23" i="1"/>
  <c r="AF23" i="1"/>
  <c r="AC23" i="1"/>
  <c r="AE22" i="1"/>
  <c r="AF22" i="1"/>
  <c r="AC22" i="1"/>
  <c r="AD22" i="1"/>
  <c r="AE21" i="1"/>
  <c r="AF21" i="1"/>
  <c r="AC21" i="1"/>
  <c r="AE20" i="1"/>
  <c r="AF20" i="1"/>
  <c r="AC20" i="1"/>
  <c r="AE19" i="1"/>
  <c r="AF19" i="1"/>
  <c r="AC19" i="1"/>
  <c r="AE18" i="1"/>
  <c r="AF18" i="1"/>
  <c r="AC18" i="1"/>
  <c r="AD18" i="1"/>
  <c r="AE17" i="1"/>
  <c r="AF17" i="1"/>
  <c r="AC17" i="1"/>
  <c r="AE16" i="1"/>
  <c r="AF16" i="1"/>
  <c r="AC16" i="1"/>
  <c r="AE15" i="1"/>
  <c r="AF15" i="1"/>
  <c r="AC15" i="1"/>
  <c r="AE14" i="1"/>
  <c r="AF14" i="1"/>
  <c r="AC14" i="1"/>
  <c r="AD14" i="1"/>
  <c r="AE13" i="1"/>
  <c r="AF13" i="1"/>
  <c r="AC13" i="1"/>
  <c r="AD13" i="1"/>
  <c r="AE12" i="1"/>
  <c r="AF12" i="1"/>
  <c r="AC12" i="1"/>
  <c r="AE11" i="1"/>
  <c r="AF11" i="1"/>
  <c r="AC11" i="1"/>
  <c r="AE10" i="1"/>
  <c r="AF10" i="1"/>
  <c r="AC10" i="1"/>
  <c r="AE9" i="1"/>
  <c r="AF9" i="1"/>
  <c r="AC9" i="1"/>
  <c r="AE8" i="1"/>
  <c r="AF8" i="1"/>
  <c r="AC8" i="1"/>
  <c r="AD8" i="1"/>
  <c r="AE7" i="1"/>
  <c r="AF7" i="1"/>
  <c r="AC7" i="1"/>
  <c r="G7" i="1"/>
  <c r="AE6" i="1"/>
  <c r="AF6" i="1"/>
  <c r="AC6" i="1"/>
  <c r="AD6" i="1" s="1"/>
  <c r="AE5" i="1"/>
  <c r="AF5" i="1"/>
  <c r="AC5" i="1"/>
  <c r="AD5" i="1" s="1"/>
  <c r="AE4" i="1"/>
  <c r="AF4" i="1"/>
  <c r="AC4" i="1"/>
  <c r="AM3" i="1"/>
  <c r="L86" i="1" s="1"/>
  <c r="M86" i="1" s="1"/>
  <c r="AE3" i="1"/>
  <c r="AF3" i="1"/>
  <c r="AC3" i="1"/>
  <c r="S6" i="4"/>
  <c r="S5" i="4"/>
  <c r="S4" i="4"/>
  <c r="S3" i="4"/>
  <c r="S2" i="4"/>
  <c r="U3" i="2"/>
  <c r="V7" i="2"/>
  <c r="K7" i="2"/>
  <c r="G68" i="1"/>
  <c r="AD27" i="1"/>
  <c r="AD52" i="1"/>
  <c r="AD59" i="1"/>
  <c r="G33" i="1"/>
  <c r="AD16" i="1"/>
  <c r="G22" i="1"/>
  <c r="AD31" i="1"/>
  <c r="AD38" i="1"/>
  <c r="AD46" i="1"/>
  <c r="AD89" i="1"/>
  <c r="AL80" i="1"/>
  <c r="AD71" i="1"/>
  <c r="AD96" i="1"/>
  <c r="AL96" i="1"/>
  <c r="AD88" i="1"/>
  <c r="AL79" i="1"/>
  <c r="AL70" i="1"/>
  <c r="AL87" i="1"/>
  <c r="AD78" i="1"/>
  <c r="AL78" i="1"/>
  <c r="AD69" i="1"/>
  <c r="AD94" i="1"/>
  <c r="AD86" i="1"/>
  <c r="AD77" i="1"/>
  <c r="AL77" i="1"/>
  <c r="AD85" i="1"/>
  <c r="AL85" i="1"/>
  <c r="AD76" i="1"/>
  <c r="AL76" i="1"/>
  <c r="AL101" i="1"/>
  <c r="AD93" i="1"/>
  <c r="AD39" i="1"/>
  <c r="AL63" i="1"/>
  <c r="AD12" i="1"/>
  <c r="AD26" i="1"/>
  <c r="AL26" i="1"/>
  <c r="AD98" i="1"/>
  <c r="AL41" i="1"/>
  <c r="AD49" i="1"/>
  <c r="AL49" i="1"/>
  <c r="AD90" i="1"/>
  <c r="AL13" i="1"/>
  <c r="AD42" i="1"/>
  <c r="AL42" i="1"/>
  <c r="AD65" i="1"/>
  <c r="AL65" i="1"/>
  <c r="AD28" i="1"/>
  <c r="AD53" i="1"/>
  <c r="AD23" i="1"/>
  <c r="AL23" i="1"/>
  <c r="AL84" i="1"/>
  <c r="AD82" i="1"/>
  <c r="AL82" i="1"/>
  <c r="AD57" i="1"/>
  <c r="AD72" i="1"/>
  <c r="AL72" i="1"/>
  <c r="AD19" i="1"/>
  <c r="AL19" i="1"/>
  <c r="AD34" i="1"/>
  <c r="AD35" i="1"/>
  <c r="AD66" i="1"/>
  <c r="AL66" i="1"/>
  <c r="AD7" i="1"/>
  <c r="AL7" i="1"/>
  <c r="AD36" i="1"/>
  <c r="AD15" i="1"/>
  <c r="AL15" i="1"/>
  <c r="AL22" i="1"/>
  <c r="AL60" i="1"/>
  <c r="G67" i="1"/>
  <c r="AD9" i="1"/>
  <c r="AL9" i="1"/>
  <c r="AD54" i="1"/>
  <c r="AD61" i="1"/>
  <c r="AD24" i="1"/>
  <c r="AL24" i="1"/>
  <c r="AD48" i="1"/>
  <c r="AD10" i="1"/>
  <c r="AL10" i="1"/>
  <c r="AD17" i="1"/>
  <c r="AD55" i="1"/>
  <c r="AL100" i="1"/>
  <c r="AD92" i="1"/>
  <c r="AD74" i="1"/>
  <c r="AD99" i="1"/>
  <c r="AL99" i="1"/>
  <c r="AD91" i="1"/>
  <c r="AD11" i="1"/>
  <c r="AL11" i="1"/>
  <c r="AD47" i="1"/>
  <c r="AL47" i="1"/>
  <c r="AD40" i="1"/>
  <c r="AL40" i="1"/>
  <c r="AD97" i="1"/>
  <c r="AD3" i="1"/>
  <c r="AD4" i="1"/>
  <c r="AH88" i="1"/>
  <c r="AI88" i="1"/>
  <c r="AH33" i="1"/>
  <c r="AI33" i="1"/>
  <c r="AH68" i="1"/>
  <c r="AI68" i="1"/>
  <c r="AH48" i="1"/>
  <c r="AI48" i="1"/>
  <c r="AI29" i="1"/>
  <c r="AH29" i="1"/>
  <c r="AI46" i="1"/>
  <c r="AH46" i="1"/>
  <c r="AI99" i="1"/>
  <c r="AH99" i="1"/>
  <c r="AI81" i="1"/>
  <c r="AH81" i="1"/>
  <c r="AI63" i="1"/>
  <c r="AH63" i="1"/>
  <c r="AI45" i="1"/>
  <c r="AH45" i="1"/>
  <c r="AI27" i="1"/>
  <c r="AH27" i="1"/>
  <c r="AH9" i="1"/>
  <c r="AI9" i="1"/>
  <c r="AH35" i="1"/>
  <c r="AI35" i="1"/>
  <c r="AH34" i="1"/>
  <c r="AI34" i="1"/>
  <c r="AI69" i="1"/>
  <c r="AH69" i="1"/>
  <c r="AH13" i="1"/>
  <c r="AI13" i="1"/>
  <c r="AI100" i="1"/>
  <c r="AH100" i="1"/>
  <c r="AI82" i="1"/>
  <c r="AH82" i="1"/>
  <c r="AI28" i="1"/>
  <c r="AH28" i="1"/>
  <c r="AI97" i="1"/>
  <c r="AH97" i="1"/>
  <c r="AI79" i="1"/>
  <c r="AH79" i="1"/>
  <c r="AI61" i="1"/>
  <c r="AH61" i="1"/>
  <c r="AI43" i="1"/>
  <c r="AH43" i="1"/>
  <c r="AH25" i="1"/>
  <c r="AI25" i="1"/>
  <c r="AH7" i="1"/>
  <c r="AI7" i="1"/>
  <c r="AI96" i="1"/>
  <c r="AH96" i="1"/>
  <c r="AI78" i="1"/>
  <c r="AH78" i="1"/>
  <c r="AI60" i="1"/>
  <c r="AH60" i="1"/>
  <c r="AI42" i="1"/>
  <c r="AH42" i="1"/>
  <c r="AI24" i="1"/>
  <c r="AH24" i="1"/>
  <c r="AI6" i="1"/>
  <c r="AH6" i="1"/>
  <c r="AH32" i="1"/>
  <c r="AI32" i="1"/>
  <c r="AH85" i="1"/>
  <c r="AI85" i="1"/>
  <c r="AH84" i="1"/>
  <c r="AI84" i="1"/>
  <c r="AI101" i="1"/>
  <c r="AH101" i="1"/>
  <c r="AI62" i="1"/>
  <c r="AH62" i="1"/>
  <c r="AI26" i="1"/>
  <c r="AH26" i="1"/>
  <c r="AI59" i="1"/>
  <c r="AH59" i="1"/>
  <c r="AI41" i="1"/>
  <c r="AH41" i="1"/>
  <c r="AI23" i="1"/>
  <c r="AH23" i="1"/>
  <c r="AH87" i="1"/>
  <c r="AI87" i="1"/>
  <c r="AH12" i="1"/>
  <c r="AI12" i="1"/>
  <c r="AI98" i="1"/>
  <c r="AH98" i="1"/>
  <c r="AI44" i="1"/>
  <c r="AH44" i="1"/>
  <c r="AI8" i="1"/>
  <c r="AH8" i="1"/>
  <c r="AI95" i="1"/>
  <c r="AH95" i="1"/>
  <c r="AI77" i="1"/>
  <c r="AH77" i="1"/>
  <c r="AI94" i="1"/>
  <c r="AH94" i="1"/>
  <c r="AI76" i="1"/>
  <c r="AH76" i="1"/>
  <c r="AI58" i="1"/>
  <c r="AH58" i="1"/>
  <c r="AI40" i="1"/>
  <c r="AH40" i="1"/>
  <c r="AI22" i="1"/>
  <c r="AH22" i="1"/>
  <c r="AI4" i="1"/>
  <c r="AH4" i="1"/>
  <c r="AH50" i="1"/>
  <c r="AI50" i="1"/>
  <c r="AH49" i="1"/>
  <c r="AI49" i="1"/>
  <c r="AI10" i="1"/>
  <c r="AH10" i="1"/>
  <c r="AH93" i="1"/>
  <c r="AI93" i="1"/>
  <c r="AH75" i="1"/>
  <c r="AI75" i="1"/>
  <c r="AH57" i="1"/>
  <c r="AI57" i="1"/>
  <c r="AH39" i="1"/>
  <c r="AI39" i="1"/>
  <c r="AH21" i="1"/>
  <c r="AI21" i="1"/>
  <c r="AH86" i="1"/>
  <c r="AI86" i="1"/>
  <c r="AH14" i="1"/>
  <c r="AI14" i="1"/>
  <c r="AH67" i="1"/>
  <c r="AI67" i="1"/>
  <c r="AH66" i="1"/>
  <c r="AI66" i="1"/>
  <c r="AI47" i="1"/>
  <c r="AH47" i="1"/>
  <c r="AI64" i="1"/>
  <c r="AH64" i="1"/>
  <c r="AH92" i="1"/>
  <c r="AI92" i="1"/>
  <c r="AH74" i="1"/>
  <c r="AI74" i="1"/>
  <c r="AH56" i="1"/>
  <c r="AI56" i="1"/>
  <c r="AH38" i="1"/>
  <c r="AI38" i="1"/>
  <c r="AH20" i="1"/>
  <c r="AI20" i="1"/>
  <c r="AH53" i="1"/>
  <c r="AI53" i="1"/>
  <c r="AH15" i="1"/>
  <c r="AI15" i="1"/>
  <c r="AI3" i="1"/>
  <c r="AH3" i="1"/>
  <c r="AH31" i="1"/>
  <c r="AI31" i="1"/>
  <c r="AI83" i="1"/>
  <c r="AH83" i="1"/>
  <c r="AI65" i="1"/>
  <c r="AH65" i="1"/>
  <c r="AI11" i="1"/>
  <c r="AH11" i="1"/>
  <c r="AI91" i="1"/>
  <c r="AH91" i="1"/>
  <c r="AI73" i="1"/>
  <c r="AH73" i="1"/>
  <c r="AI55" i="1"/>
  <c r="AH55" i="1"/>
  <c r="AH37" i="1"/>
  <c r="AI37" i="1"/>
  <c r="AI19" i="1"/>
  <c r="AH19" i="1"/>
  <c r="AI89" i="1"/>
  <c r="AH89" i="1"/>
  <c r="AI71" i="1"/>
  <c r="AH71" i="1"/>
  <c r="AI17" i="1"/>
  <c r="AH17" i="1"/>
  <c r="AH70" i="1"/>
  <c r="AI70" i="1"/>
  <c r="AH52" i="1"/>
  <c r="AI52" i="1"/>
  <c r="AH16" i="1"/>
  <c r="AI16" i="1"/>
  <c r="AH51" i="1"/>
  <c r="AI51" i="1"/>
  <c r="AH102" i="1"/>
  <c r="AI102" i="1"/>
  <c r="AH30" i="1"/>
  <c r="AI30" i="1"/>
  <c r="AI80" i="1"/>
  <c r="AH80" i="1"/>
  <c r="AH90" i="1"/>
  <c r="AI90" i="1"/>
  <c r="AH72" i="1"/>
  <c r="AI72" i="1"/>
  <c r="AH54" i="1"/>
  <c r="AI54" i="1"/>
  <c r="AH36" i="1"/>
  <c r="AI36" i="1"/>
  <c r="AH18" i="1"/>
  <c r="AI18" i="1"/>
  <c r="AD56" i="1"/>
  <c r="AD21" i="1"/>
  <c r="AD20" i="1"/>
  <c r="AD41" i="1"/>
  <c r="AD100" i="1"/>
  <c r="Q5" i="1"/>
  <c r="Q6" i="1"/>
  <c r="V3" i="1"/>
  <c r="AD81" i="1"/>
  <c r="AD87" i="1"/>
  <c r="AD75" i="1"/>
  <c r="AD45" i="1"/>
  <c r="AD44" i="1"/>
  <c r="AD63" i="1"/>
  <c r="AD50" i="1"/>
  <c r="AD102" i="1"/>
  <c r="G49" i="1"/>
  <c r="AD80" i="1"/>
  <c r="AD73" i="1"/>
  <c r="AD70" i="1"/>
  <c r="AD79" i="1"/>
  <c r="AD84" i="1"/>
  <c r="AD83" i="1"/>
  <c r="AD95" i="1"/>
  <c r="G54" i="1"/>
  <c r="G100" i="1"/>
  <c r="G50" i="1"/>
  <c r="G65" i="1"/>
  <c r="G87" i="1"/>
  <c r="G58" i="1"/>
  <c r="G23" i="1"/>
  <c r="G64" i="1"/>
  <c r="G31" i="1"/>
  <c r="G73" i="1"/>
  <c r="G37" i="1"/>
  <c r="O5" i="1"/>
  <c r="T5" i="1"/>
  <c r="G103" i="1"/>
  <c r="G101" i="1"/>
  <c r="G52" i="1"/>
  <c r="G43" i="1"/>
  <c r="G83" i="1"/>
  <c r="G32" i="1"/>
  <c r="N9" i="7"/>
  <c r="E9" i="7"/>
  <c r="G66" i="1"/>
  <c r="G53" i="1"/>
  <c r="G55" i="1"/>
  <c r="G19" i="1"/>
  <c r="G47" i="1"/>
  <c r="G82" i="1"/>
  <c r="G20" i="1"/>
  <c r="G48" i="1"/>
  <c r="G18" i="1"/>
  <c r="G34" i="1"/>
  <c r="G92" i="1"/>
  <c r="AL4" i="1"/>
  <c r="G95" i="1"/>
  <c r="G89" i="1"/>
  <c r="G29" i="1"/>
  <c r="G13" i="1"/>
  <c r="G51" i="1"/>
  <c r="G57" i="1"/>
  <c r="G107" i="1"/>
  <c r="G85" i="1"/>
  <c r="AL3" i="1"/>
  <c r="G106" i="1"/>
  <c r="G36" i="1"/>
  <c r="G14" i="1"/>
  <c r="G104" i="1"/>
  <c r="G28" i="1"/>
  <c r="G86" i="1"/>
  <c r="G72" i="1"/>
  <c r="V4" i="1"/>
  <c r="Q7" i="1"/>
  <c r="Q8" i="1"/>
  <c r="G46" i="1"/>
  <c r="G16" i="1"/>
  <c r="G102" i="1"/>
  <c r="G84" i="1"/>
  <c r="G71" i="1"/>
  <c r="G30" i="1"/>
  <c r="T4" i="1"/>
  <c r="G15" i="1"/>
  <c r="G10" i="1"/>
  <c r="G9" i="1"/>
  <c r="V7" i="1"/>
  <c r="V5" i="1"/>
  <c r="H12" i="7" l="1"/>
  <c r="N12" i="7" s="1"/>
  <c r="H11" i="7"/>
  <c r="N11" i="7" s="1"/>
  <c r="AK6" i="1"/>
  <c r="G12" i="1" s="1"/>
  <c r="AH5" i="1"/>
  <c r="AK5" i="1"/>
  <c r="L93" i="1"/>
  <c r="M93" i="1" s="1"/>
  <c r="F12" i="1"/>
  <c r="F13" i="1" s="1"/>
  <c r="F14" i="1" s="1"/>
  <c r="F15" i="1" s="1"/>
  <c r="F16" i="1" s="1"/>
  <c r="F17" i="1" s="1"/>
  <c r="F18" i="1" s="1"/>
  <c r="F19" i="1" s="1"/>
  <c r="F20" i="1" s="1"/>
  <c r="F21" i="1" s="1"/>
  <c r="F22" i="1" s="1"/>
  <c r="F23" i="1" s="1"/>
  <c r="F24" i="1" s="1"/>
  <c r="F25" i="1" s="1"/>
  <c r="F26" i="1" s="1"/>
  <c r="F27" i="1" s="1"/>
  <c r="F28" i="1" s="1"/>
  <c r="F29" i="1" s="1"/>
  <c r="F30" i="1" s="1"/>
  <c r="F31" i="1" s="1"/>
  <c r="F32" i="1" s="1"/>
  <c r="F33" i="1" s="1"/>
  <c r="F34" i="1" s="1"/>
  <c r="F35" i="1" s="1"/>
  <c r="F36" i="1" s="1"/>
  <c r="F37" i="1" s="1"/>
  <c r="F38" i="1" s="1"/>
  <c r="F39" i="1" s="1"/>
  <c r="F40" i="1" s="1"/>
  <c r="F41" i="1" s="1"/>
  <c r="F42" i="1" s="1"/>
  <c r="F43" i="1" s="1"/>
  <c r="F44" i="1" s="1"/>
  <c r="F45" i="1" s="1"/>
  <c r="F46" i="1" s="1"/>
  <c r="F47" i="1" s="1"/>
  <c r="F48" i="1" s="1"/>
  <c r="F49" i="1" s="1"/>
  <c r="F50" i="1" s="1"/>
  <c r="F51" i="1" s="1"/>
  <c r="F52" i="1" s="1"/>
  <c r="F53" i="1" s="1"/>
  <c r="F54" i="1" s="1"/>
  <c r="F55" i="1" s="1"/>
  <c r="F56" i="1" s="1"/>
  <c r="F57" i="1" s="1"/>
  <c r="F58" i="1" s="1"/>
  <c r="F59" i="1" s="1"/>
  <c r="F60" i="1" s="1"/>
  <c r="F61" i="1" s="1"/>
  <c r="F62" i="1" s="1"/>
  <c r="F63" i="1" s="1"/>
  <c r="F64" i="1" s="1"/>
  <c r="F65" i="1" s="1"/>
  <c r="F66" i="1" s="1"/>
  <c r="F67" i="1" s="1"/>
  <c r="F68" i="1" s="1"/>
  <c r="F69" i="1" s="1"/>
  <c r="F70" i="1" s="1"/>
  <c r="F71" i="1" s="1"/>
  <c r="F72" i="1" s="1"/>
  <c r="F73" i="1" s="1"/>
  <c r="F74" i="1" s="1"/>
  <c r="F75" i="1" s="1"/>
  <c r="F76" i="1" s="1"/>
  <c r="F77" i="1" s="1"/>
  <c r="F78" i="1" s="1"/>
  <c r="F79" i="1" s="1"/>
  <c r="F80" i="1" s="1"/>
  <c r="F81" i="1" s="1"/>
  <c r="F82" i="1" s="1"/>
  <c r="F83" i="1" s="1"/>
  <c r="F84" i="1" s="1"/>
  <c r="F85" i="1" s="1"/>
  <c r="F86" i="1" s="1"/>
  <c r="F87" i="1" s="1"/>
  <c r="F88" i="1" s="1"/>
  <c r="F89" i="1" s="1"/>
  <c r="F90" i="1" s="1"/>
  <c r="F91" i="1" s="1"/>
  <c r="F92" i="1" s="1"/>
  <c r="F93" i="1" s="1"/>
  <c r="F94" i="1" s="1"/>
  <c r="F95" i="1" s="1"/>
  <c r="F96" i="1" s="1"/>
  <c r="F97" i="1" s="1"/>
  <c r="F98" i="1" s="1"/>
  <c r="F99" i="1" s="1"/>
  <c r="F100" i="1" s="1"/>
  <c r="F101" i="1" s="1"/>
  <c r="F102" i="1" s="1"/>
  <c r="F103" i="1" s="1"/>
  <c r="F104" i="1" s="1"/>
  <c r="F105" i="1" s="1"/>
  <c r="F106" i="1" s="1"/>
  <c r="F107" i="1" s="1"/>
  <c r="F108" i="1" s="1"/>
  <c r="L29" i="1"/>
  <c r="M29" i="1" s="1"/>
  <c r="G24" i="1"/>
  <c r="G77" i="1"/>
  <c r="G41" i="1"/>
  <c r="G99" i="1"/>
  <c r="AL29" i="1"/>
  <c r="L91" i="1"/>
  <c r="M91" i="1" s="1"/>
  <c r="AL33" i="1"/>
  <c r="AL38" i="1"/>
  <c r="L44" i="1" s="1"/>
  <c r="M44" i="1" s="1"/>
  <c r="G81" i="1"/>
  <c r="G27" i="1"/>
  <c r="L35" i="1"/>
  <c r="M35" i="1" s="1"/>
  <c r="AL91" i="1"/>
  <c r="L97" i="1" s="1"/>
  <c r="M97" i="1" s="1"/>
  <c r="H13" i="7"/>
  <c r="AL39" i="1"/>
  <c r="L45" i="1" s="1"/>
  <c r="M45" i="1" s="1"/>
  <c r="G26" i="1"/>
  <c r="G79" i="1"/>
  <c r="AL36" i="1"/>
  <c r="AL57" i="1"/>
  <c r="AL90" i="1"/>
  <c r="AL88" i="1"/>
  <c r="G80" i="1"/>
  <c r="G59" i="1"/>
  <c r="AL54" i="1"/>
  <c r="G40" i="1"/>
  <c r="G75" i="1"/>
  <c r="G98" i="1"/>
  <c r="AL50" i="1"/>
  <c r="L56" i="1" s="1"/>
  <c r="M56" i="1" s="1"/>
  <c r="AL64" i="1"/>
  <c r="G62" i="1"/>
  <c r="L21" i="1"/>
  <c r="M21" i="1" s="1"/>
  <c r="AL68" i="1"/>
  <c r="L74" i="1" s="1"/>
  <c r="M74" i="1" s="1"/>
  <c r="AL55" i="1"/>
  <c r="L61" i="1" s="1"/>
  <c r="M61" i="1" s="1"/>
  <c r="L38" i="1"/>
  <c r="M38" i="1" s="1"/>
  <c r="L18" i="1"/>
  <c r="M18" i="1" s="1"/>
  <c r="L62" i="1"/>
  <c r="M62" i="1" s="1"/>
  <c r="L77" i="1"/>
  <c r="M77" i="1" s="1"/>
  <c r="G108" i="1"/>
  <c r="L25" i="1"/>
  <c r="M25" i="1" s="1"/>
  <c r="L69" i="1"/>
  <c r="M69" i="1" s="1"/>
  <c r="L17" i="1"/>
  <c r="M17" i="1" s="1"/>
  <c r="L106" i="1"/>
  <c r="M106" i="1" s="1"/>
  <c r="L64" i="1"/>
  <c r="M64" i="1" s="1"/>
  <c r="L103" i="1"/>
  <c r="M103" i="1" s="1"/>
  <c r="L67" i="1"/>
  <c r="M67" i="1" s="1"/>
  <c r="L50" i="1"/>
  <c r="M50" i="1" s="1"/>
  <c r="L88" i="1"/>
  <c r="M88" i="1" s="1"/>
  <c r="L107" i="1"/>
  <c r="M107" i="1" s="1"/>
  <c r="L20" i="1"/>
  <c r="M20" i="1" s="1"/>
  <c r="L55" i="1"/>
  <c r="M55" i="1" s="1"/>
  <c r="L79" i="1"/>
  <c r="M79" i="1" s="1"/>
  <c r="L60" i="1"/>
  <c r="M60" i="1" s="1"/>
  <c r="L22" i="1"/>
  <c r="M22" i="1" s="1"/>
  <c r="L73" i="1"/>
  <c r="M73" i="1" s="1"/>
  <c r="L66" i="1"/>
  <c r="M66" i="1" s="1"/>
  <c r="L98" i="1"/>
  <c r="M98" i="1" s="1"/>
  <c r="L63" i="1"/>
  <c r="M63" i="1" s="1"/>
  <c r="L70" i="1"/>
  <c r="M70" i="1" s="1"/>
  <c r="L15" i="1"/>
  <c r="M15" i="1" s="1"/>
  <c r="L27" i="1"/>
  <c r="M27" i="1" s="1"/>
  <c r="L19" i="1"/>
  <c r="M19" i="1" s="1"/>
  <c r="L49" i="1"/>
  <c r="M49" i="1" s="1"/>
  <c r="L14" i="1"/>
  <c r="M14" i="1" s="1"/>
  <c r="L40" i="1"/>
  <c r="M40" i="1" s="1"/>
  <c r="L48" i="1"/>
  <c r="M48" i="1" s="1"/>
  <c r="L101" i="1"/>
  <c r="M101" i="1" s="1"/>
  <c r="L94" i="1"/>
  <c r="M94" i="1" s="1"/>
  <c r="L10" i="1"/>
  <c r="M10" i="1" s="1"/>
  <c r="L87" i="1"/>
  <c r="M87" i="1" s="1"/>
  <c r="L28" i="1"/>
  <c r="M28" i="1" s="1"/>
  <c r="L57" i="1"/>
  <c r="M57" i="1" s="1"/>
  <c r="L26" i="1"/>
  <c r="M26" i="1" s="1"/>
  <c r="L83" i="1"/>
  <c r="M83" i="1" s="1"/>
  <c r="L76" i="1"/>
  <c r="M76" i="1" s="1"/>
  <c r="L23" i="1"/>
  <c r="M23" i="1" s="1"/>
  <c r="L58" i="1"/>
  <c r="M58" i="1" s="1"/>
  <c r="L81" i="1"/>
  <c r="M81" i="1" s="1"/>
  <c r="L47" i="1"/>
  <c r="M47" i="1" s="1"/>
  <c r="L37" i="1"/>
  <c r="M37" i="1" s="1"/>
  <c r="L33" i="1"/>
  <c r="M33" i="1" s="1"/>
  <c r="L80" i="1"/>
  <c r="M80" i="1" s="1"/>
  <c r="L34" i="1"/>
  <c r="M34" i="1" s="1"/>
  <c r="L39" i="1"/>
  <c r="M39" i="1" s="1"/>
  <c r="L102" i="1"/>
  <c r="M102" i="1" s="1"/>
  <c r="L46" i="1"/>
  <c r="M46" i="1" s="1"/>
  <c r="L72" i="1"/>
  <c r="M72" i="1" s="1"/>
  <c r="L99" i="1"/>
  <c r="M99" i="1" s="1"/>
  <c r="L31" i="1"/>
  <c r="M31" i="1" s="1"/>
  <c r="L16" i="1"/>
  <c r="M16" i="1" s="1"/>
  <c r="L95" i="1"/>
  <c r="M95" i="1" s="1"/>
  <c r="L59" i="1"/>
  <c r="M59" i="1" s="1"/>
  <c r="L43" i="1"/>
  <c r="M43" i="1" s="1"/>
  <c r="L52" i="1"/>
  <c r="M52" i="1" s="1"/>
  <c r="L68" i="1"/>
  <c r="M68" i="1" s="1"/>
  <c r="L51" i="1"/>
  <c r="M51" i="1" s="1"/>
  <c r="L90" i="1"/>
  <c r="M90" i="1" s="1"/>
  <c r="L96" i="1"/>
  <c r="M96" i="1" s="1"/>
  <c r="L89" i="1"/>
  <c r="M89" i="1" s="1"/>
  <c r="L42" i="1"/>
  <c r="M42" i="1" s="1"/>
  <c r="L92" i="1"/>
  <c r="M92" i="1" s="1"/>
  <c r="L24" i="1"/>
  <c r="M24" i="1" s="1"/>
  <c r="L65" i="1"/>
  <c r="M65" i="1" s="1"/>
  <c r="L32" i="1"/>
  <c r="M32" i="1" s="1"/>
  <c r="L75" i="1"/>
  <c r="M75" i="1" s="1"/>
  <c r="L105" i="1"/>
  <c r="M105" i="1" s="1"/>
  <c r="L53" i="1"/>
  <c r="M53" i="1" s="1"/>
  <c r="L41" i="1"/>
  <c r="M41" i="1" s="1"/>
  <c r="L13" i="1"/>
  <c r="M13" i="1" s="1"/>
  <c r="L78" i="1"/>
  <c r="M78" i="1" s="1"/>
  <c r="L71" i="1"/>
  <c r="M71" i="1" s="1"/>
  <c r="L9" i="1"/>
  <c r="M9" i="1" s="1"/>
  <c r="L108" i="1"/>
  <c r="M108" i="1" s="1"/>
  <c r="L82" i="1"/>
  <c r="M82" i="1" s="1"/>
  <c r="L104" i="1"/>
  <c r="M104" i="1" s="1"/>
  <c r="L54" i="1"/>
  <c r="M54" i="1" s="1"/>
  <c r="L100" i="1"/>
  <c r="M100" i="1" s="1"/>
  <c r="L30" i="1"/>
  <c r="M30" i="1" s="1"/>
  <c r="L36" i="1"/>
  <c r="M36" i="1" s="1"/>
  <c r="L85" i="1"/>
  <c r="M85" i="1" s="1"/>
  <c r="L84" i="1"/>
  <c r="M84" i="1" s="1"/>
  <c r="H15" i="7"/>
  <c r="H14" i="7"/>
  <c r="N10" i="7" l="1"/>
  <c r="E10" i="7"/>
  <c r="E11" i="7" s="1"/>
  <c r="E12" i="7" s="1"/>
  <c r="E13" i="7" s="1"/>
  <c r="E14" i="7" s="1"/>
  <c r="AL6" i="1"/>
  <c r="L12" i="1" s="1"/>
  <c r="M12" i="1" s="1"/>
  <c r="AL5" i="1"/>
  <c r="L11" i="1" s="1"/>
  <c r="M11" i="1" s="1"/>
  <c r="G11" i="1"/>
  <c r="F5" i="6"/>
  <c r="N13" i="7"/>
  <c r="N15" i="7"/>
  <c r="N14" i="7"/>
  <c r="M7" i="1" l="1"/>
  <c r="N7" i="7"/>
  <c r="AC2" i="2"/>
  <c r="O13" i="6"/>
  <c r="C13" i="2"/>
  <c r="C13" i="6"/>
  <c r="E15" i="7"/>
  <c r="E16" i="7" s="1"/>
  <c r="E17" i="7" s="1"/>
  <c r="E18" i="7" s="1"/>
  <c r="E19" i="7" s="1"/>
  <c r="E20" i="7" s="1"/>
  <c r="E21" i="7" s="1"/>
  <c r="E22" i="7" s="1"/>
  <c r="E23" i="7" s="1"/>
  <c r="E24" i="7" s="1"/>
  <c r="E25" i="7" s="1"/>
  <c r="E26" i="7" s="1"/>
  <c r="E27" i="7" s="1"/>
  <c r="E28" i="7" s="1"/>
  <c r="E29" i="7" s="1"/>
  <c r="E30" i="7" s="1"/>
  <c r="E31" i="7" s="1"/>
  <c r="E32" i="7" s="1"/>
  <c r="E33" i="7" s="1"/>
  <c r="E34" i="7" s="1"/>
  <c r="E35" i="7" s="1"/>
  <c r="E36" i="7" s="1"/>
  <c r="E37" i="7" s="1"/>
  <c r="E38" i="7" s="1"/>
  <c r="E39" i="7" s="1"/>
  <c r="E40" i="7" s="1"/>
  <c r="E41" i="7" s="1"/>
  <c r="E42" i="7" s="1"/>
  <c r="E43" i="7" s="1"/>
  <c r="E44" i="7" s="1"/>
  <c r="E45" i="7" s="1"/>
  <c r="E46" i="7" s="1"/>
  <c r="E47" i="7" s="1"/>
  <c r="E48" i="7" s="1"/>
  <c r="E49" i="7" s="1"/>
  <c r="E50" i="7" s="1"/>
  <c r="E51" i="7" s="1"/>
  <c r="E52" i="7" s="1"/>
  <c r="E53" i="7" s="1"/>
  <c r="E54" i="7" s="1"/>
  <c r="E55" i="7" s="1"/>
  <c r="E56" i="7" s="1"/>
  <c r="E57" i="7" s="1"/>
  <c r="E58" i="7" s="1"/>
  <c r="E59" i="7" s="1"/>
  <c r="E60" i="7" s="1"/>
  <c r="E61" i="7" s="1"/>
  <c r="E62" i="7" s="1"/>
  <c r="E63" i="7" s="1"/>
  <c r="E64" i="7" s="1"/>
  <c r="E65" i="7" s="1"/>
  <c r="E66" i="7" s="1"/>
  <c r="E67" i="7" s="1"/>
  <c r="E68" i="7" s="1"/>
  <c r="E69" i="7" s="1"/>
  <c r="E70" i="7" s="1"/>
  <c r="E71" i="7" s="1"/>
  <c r="E72" i="7" s="1"/>
  <c r="E73" i="7" s="1"/>
  <c r="E74" i="7" s="1"/>
  <c r="E75" i="7" s="1"/>
  <c r="E76" i="7" s="1"/>
  <c r="E77" i="7" s="1"/>
  <c r="E78" i="7" s="1"/>
  <c r="E79" i="7" s="1"/>
  <c r="E80" i="7" s="1"/>
  <c r="E81" i="7" s="1"/>
  <c r="E82" i="7" s="1"/>
  <c r="E83" i="7" s="1"/>
  <c r="E84" i="7" s="1"/>
  <c r="E85" i="7" s="1"/>
  <c r="E86" i="7" s="1"/>
  <c r="E87" i="7" s="1"/>
  <c r="E88" i="7" s="1"/>
  <c r="E89" i="7" s="1"/>
  <c r="E90" i="7" s="1"/>
  <c r="E91" i="7" s="1"/>
  <c r="E92" i="7" s="1"/>
  <c r="E93" i="7" s="1"/>
  <c r="E94" i="7" s="1"/>
  <c r="E95" i="7" s="1"/>
  <c r="E96" i="7" s="1"/>
  <c r="E97" i="7" s="1"/>
  <c r="E98" i="7" s="1"/>
  <c r="E99" i="7" s="1"/>
  <c r="E100" i="7" s="1"/>
  <c r="E101" i="7" s="1"/>
  <c r="E102" i="7" s="1"/>
  <c r="E103" i="7" s="1"/>
  <c r="E104" i="7" s="1"/>
  <c r="E105" i="7" s="1"/>
  <c r="E106" i="7" s="1"/>
  <c r="E107" i="7" s="1"/>
  <c r="E108" i="7" s="1"/>
  <c r="X13" i="6" l="1"/>
  <c r="P13" i="6"/>
  <c r="Q13" i="6" s="1"/>
  <c r="Y13" i="6"/>
  <c r="K13" i="6"/>
  <c r="D13" i="6"/>
  <c r="E13" i="6" s="1"/>
  <c r="M13" i="6"/>
  <c r="K13" i="2"/>
  <c r="AA2" i="2" s="1"/>
  <c r="D13" i="2"/>
  <c r="L13" i="2" s="1"/>
  <c r="M13" i="2"/>
  <c r="F7" i="6"/>
  <c r="U18" i="2" s="1"/>
  <c r="Z13" i="6" l="1"/>
  <c r="L13" i="6"/>
  <c r="N13" i="6"/>
  <c r="Z2" i="2"/>
  <c r="E13" i="2"/>
  <c r="N13" i="2"/>
  <c r="C14" i="6"/>
  <c r="D9" i="6" s="1"/>
  <c r="O14" i="6"/>
  <c r="X14" i="6" s="1"/>
  <c r="AC3" i="2"/>
  <c r="AC4" i="2" s="1"/>
  <c r="C14" i="2"/>
  <c r="C15" i="2" s="1"/>
  <c r="C15" i="6" l="1"/>
  <c r="C16" i="6" s="1"/>
  <c r="D14" i="6"/>
  <c r="L14" i="6" s="1"/>
  <c r="K14" i="6"/>
  <c r="M14" i="6"/>
  <c r="P14" i="6"/>
  <c r="Q14" i="6" s="1"/>
  <c r="Y14" i="6"/>
  <c r="Z14" i="6" s="1"/>
  <c r="O15" i="6"/>
  <c r="P15" i="6" s="1"/>
  <c r="Q15" i="6" s="1"/>
  <c r="K14" i="2"/>
  <c r="AA3" i="2" s="1"/>
  <c r="D14" i="2"/>
  <c r="M14" i="2"/>
  <c r="AC5" i="2"/>
  <c r="C16" i="2"/>
  <c r="D15" i="2"/>
  <c r="E15" i="2" s="1"/>
  <c r="M15" i="2"/>
  <c r="K15" i="2"/>
  <c r="M15" i="6" l="1"/>
  <c r="D15" i="6"/>
  <c r="L15" i="6" s="1"/>
  <c r="K15" i="6"/>
  <c r="N14" i="6"/>
  <c r="Y15" i="6"/>
  <c r="N14" i="2"/>
  <c r="E14" i="6"/>
  <c r="O16" i="6"/>
  <c r="O17" i="6" s="1"/>
  <c r="X15" i="6"/>
  <c r="L15" i="2"/>
  <c r="Z4" i="2"/>
  <c r="N15" i="2"/>
  <c r="Z3" i="2"/>
  <c r="L14" i="2"/>
  <c r="E14" i="2"/>
  <c r="K16" i="6"/>
  <c r="D16" i="6"/>
  <c r="L16" i="6" s="1"/>
  <c r="M16" i="6"/>
  <c r="C17" i="6"/>
  <c r="AA4" i="2"/>
  <c r="AC6" i="2"/>
  <c r="K16" i="2"/>
  <c r="AA5" i="2" s="1"/>
  <c r="C17" i="2"/>
  <c r="M16" i="2"/>
  <c r="D16" i="2"/>
  <c r="L16" i="2" s="1"/>
  <c r="E15" i="6" l="1"/>
  <c r="N15" i="6"/>
  <c r="Z15" i="6"/>
  <c r="X16" i="6"/>
  <c r="Y16" i="6"/>
  <c r="P16" i="6"/>
  <c r="Q16" i="6" s="1"/>
  <c r="N16" i="6"/>
  <c r="E16" i="2"/>
  <c r="Z5" i="2"/>
  <c r="E16" i="6"/>
  <c r="N16" i="2"/>
  <c r="X17" i="6"/>
  <c r="Y17" i="6"/>
  <c r="O18" i="6"/>
  <c r="P17" i="6"/>
  <c r="Q17" i="6" s="1"/>
  <c r="C18" i="2"/>
  <c r="M17" i="2"/>
  <c r="K17" i="2"/>
  <c r="AA6" i="2" s="1"/>
  <c r="D17" i="2"/>
  <c r="E17" i="2" s="1"/>
  <c r="AC7" i="2"/>
  <c r="C18" i="6"/>
  <c r="K17" i="6"/>
  <c r="D17" i="6"/>
  <c r="L17" i="6" s="1"/>
  <c r="M17" i="6"/>
  <c r="Z16" i="6" l="1"/>
  <c r="N17" i="2"/>
  <c r="Z17" i="6"/>
  <c r="E17" i="6"/>
  <c r="AC8" i="2"/>
  <c r="L17" i="2"/>
  <c r="M18" i="2"/>
  <c r="C19" i="2"/>
  <c r="D18" i="2"/>
  <c r="Z7" i="2" s="1"/>
  <c r="K18" i="2"/>
  <c r="AA7" i="2" s="1"/>
  <c r="M18" i="6"/>
  <c r="K18" i="6"/>
  <c r="D18" i="6"/>
  <c r="E18" i="6" s="1"/>
  <c r="C19" i="6"/>
  <c r="Z6" i="2"/>
  <c r="P18" i="6"/>
  <c r="Q18" i="6" s="1"/>
  <c r="O19" i="6"/>
  <c r="X18" i="6"/>
  <c r="Y18" i="6"/>
  <c r="N17" i="6"/>
  <c r="L18" i="6" l="1"/>
  <c r="E18" i="2"/>
  <c r="Z18" i="6"/>
  <c r="D19" i="6"/>
  <c r="E19" i="6" s="1"/>
  <c r="M19" i="6"/>
  <c r="K19" i="6"/>
  <c r="C20" i="6"/>
  <c r="L18" i="2"/>
  <c r="N18" i="2"/>
  <c r="N18" i="6"/>
  <c r="K19" i="2"/>
  <c r="AA8" i="2" s="1"/>
  <c r="C20" i="2"/>
  <c r="D19" i="2"/>
  <c r="L19" i="2" s="1"/>
  <c r="M19" i="2"/>
  <c r="X19" i="6"/>
  <c r="O20" i="6"/>
  <c r="Y19" i="6"/>
  <c r="P19" i="6"/>
  <c r="Q19" i="6" s="1"/>
  <c r="AC9" i="2"/>
  <c r="N19" i="2" l="1"/>
  <c r="Z8" i="2"/>
  <c r="N19" i="6"/>
  <c r="Z19" i="6"/>
  <c r="P20" i="6"/>
  <c r="Q20" i="6" s="1"/>
  <c r="Y20" i="6"/>
  <c r="X20" i="6"/>
  <c r="O21" i="6"/>
  <c r="E19" i="2"/>
  <c r="K20" i="2"/>
  <c r="AA9" i="2" s="1"/>
  <c r="D20" i="2"/>
  <c r="L20" i="2" s="1"/>
  <c r="C21" i="2"/>
  <c r="M20" i="2"/>
  <c r="D20" i="6"/>
  <c r="L20" i="6" s="1"/>
  <c r="C21" i="6"/>
  <c r="M20" i="6"/>
  <c r="K20" i="6"/>
  <c r="AC10" i="2"/>
  <c r="L19" i="6"/>
  <c r="E20" i="6" l="1"/>
  <c r="Z9" i="2"/>
  <c r="N20" i="6"/>
  <c r="N20" i="2"/>
  <c r="E20" i="2"/>
  <c r="Z20" i="6"/>
  <c r="D21" i="6"/>
  <c r="L21" i="6" s="1"/>
  <c r="C22" i="6"/>
  <c r="K21" i="6"/>
  <c r="M21" i="6"/>
  <c r="K21" i="2"/>
  <c r="AA10" i="2" s="1"/>
  <c r="C22" i="2"/>
  <c r="D21" i="2"/>
  <c r="E21" i="2" s="1"/>
  <c r="M21" i="2"/>
  <c r="P21" i="6"/>
  <c r="Q21" i="6" s="1"/>
  <c r="O22" i="6"/>
  <c r="Y21" i="6"/>
  <c r="X21" i="6"/>
  <c r="AC11" i="2"/>
  <c r="Z10" i="2" l="1"/>
  <c r="E21" i="6"/>
  <c r="N21" i="6"/>
  <c r="N21" i="2"/>
  <c r="L21" i="2"/>
  <c r="D22" i="2"/>
  <c r="L22" i="2" s="1"/>
  <c r="C23" i="2"/>
  <c r="K22" i="2"/>
  <c r="M22" i="2"/>
  <c r="O23" i="6"/>
  <c r="P22" i="6"/>
  <c r="Q22" i="6" s="1"/>
  <c r="Y22" i="6"/>
  <c r="X22" i="6"/>
  <c r="AC12" i="2"/>
  <c r="Z11" i="2"/>
  <c r="AA11" i="2"/>
  <c r="D22" i="6"/>
  <c r="L22" i="6" s="1"/>
  <c r="K22" i="6"/>
  <c r="C23" i="6"/>
  <c r="M22" i="6"/>
  <c r="Z21" i="6"/>
  <c r="N22" i="2" l="1"/>
  <c r="Z22" i="6"/>
  <c r="E22" i="2"/>
  <c r="E22" i="6"/>
  <c r="AA12" i="2"/>
  <c r="Z12" i="2"/>
  <c r="AC13" i="2"/>
  <c r="P23" i="6"/>
  <c r="Q23" i="6" s="1"/>
  <c r="O24" i="6"/>
  <c r="Y23" i="6"/>
  <c r="X23" i="6"/>
  <c r="N22" i="6"/>
  <c r="M23" i="2"/>
  <c r="C24" i="2"/>
  <c r="K23" i="2"/>
  <c r="D23" i="2"/>
  <c r="L23" i="2" s="1"/>
  <c r="M23" i="6"/>
  <c r="K23" i="6"/>
  <c r="D23" i="6"/>
  <c r="L23" i="6" s="1"/>
  <c r="C24" i="6"/>
  <c r="E23" i="6" l="1"/>
  <c r="E23" i="2"/>
  <c r="Z23" i="6"/>
  <c r="K24" i="2"/>
  <c r="D24" i="2"/>
  <c r="L24" i="2" s="1"/>
  <c r="C25" i="2"/>
  <c r="M24" i="2"/>
  <c r="N23" i="2"/>
  <c r="K24" i="6"/>
  <c r="M24" i="6"/>
  <c r="D24" i="6"/>
  <c r="L24" i="6" s="1"/>
  <c r="C25" i="6"/>
  <c r="AA13" i="2"/>
  <c r="AC14" i="2"/>
  <c r="Z13" i="2"/>
  <c r="P24" i="6"/>
  <c r="Q24" i="6" s="1"/>
  <c r="X24" i="6"/>
  <c r="O25" i="6"/>
  <c r="Y24" i="6"/>
  <c r="N23" i="6"/>
  <c r="E24" i="6" l="1"/>
  <c r="N24" i="2"/>
  <c r="Z24" i="6"/>
  <c r="Z14" i="2"/>
  <c r="AA14" i="2"/>
  <c r="AC15" i="2"/>
  <c r="M25" i="2"/>
  <c r="K25" i="2"/>
  <c r="C26" i="2"/>
  <c r="D25" i="2"/>
  <c r="E25" i="2" s="1"/>
  <c r="M25" i="6"/>
  <c r="D25" i="6"/>
  <c r="E25" i="6" s="1"/>
  <c r="C26" i="6"/>
  <c r="K25" i="6"/>
  <c r="N24" i="6"/>
  <c r="E24" i="2"/>
  <c r="X25" i="6"/>
  <c r="P25" i="6"/>
  <c r="Q25" i="6" s="1"/>
  <c r="O26" i="6"/>
  <c r="Y25" i="6"/>
  <c r="Z25" i="6" l="1"/>
  <c r="L25" i="6"/>
  <c r="N25" i="6"/>
  <c r="L25" i="2"/>
  <c r="Z15" i="2"/>
  <c r="AC16" i="2"/>
  <c r="AA15" i="2"/>
  <c r="M26" i="6"/>
  <c r="K26" i="6"/>
  <c r="C27" i="6"/>
  <c r="D26" i="6"/>
  <c r="L26" i="6" s="1"/>
  <c r="K26" i="2"/>
  <c r="M26" i="2"/>
  <c r="D26" i="2"/>
  <c r="L26" i="2" s="1"/>
  <c r="C27" i="2"/>
  <c r="N25" i="2"/>
  <c r="O27" i="6"/>
  <c r="X26" i="6"/>
  <c r="Y26" i="6"/>
  <c r="P26" i="6"/>
  <c r="Q26" i="6" s="1"/>
  <c r="E26" i="6" l="1"/>
  <c r="Z26" i="6"/>
  <c r="N26" i="2"/>
  <c r="C28" i="2"/>
  <c r="K27" i="2"/>
  <c r="D27" i="2"/>
  <c r="E27" i="2" s="1"/>
  <c r="M27" i="2"/>
  <c r="E26" i="2"/>
  <c r="K27" i="6"/>
  <c r="D27" i="6"/>
  <c r="L27" i="6" s="1"/>
  <c r="M27" i="6"/>
  <c r="C28" i="6"/>
  <c r="N26" i="6"/>
  <c r="X27" i="6"/>
  <c r="P27" i="6"/>
  <c r="Q27" i="6" s="1"/>
  <c r="Y27" i="6"/>
  <c r="O28" i="6"/>
  <c r="Z16" i="2"/>
  <c r="AC17" i="2"/>
  <c r="AA16" i="2"/>
  <c r="N27" i="2" l="1"/>
  <c r="N27" i="6"/>
  <c r="E27" i="6"/>
  <c r="L27" i="2"/>
  <c r="AC18" i="2"/>
  <c r="AA17" i="2"/>
  <c r="Z17" i="2"/>
  <c r="K28" i="2"/>
  <c r="M28" i="2"/>
  <c r="D28" i="2"/>
  <c r="E28" i="2" s="1"/>
  <c r="C29" i="2"/>
  <c r="Z27" i="6"/>
  <c r="M28" i="6"/>
  <c r="K28" i="6"/>
  <c r="D28" i="6"/>
  <c r="L28" i="6" s="1"/>
  <c r="C29" i="6"/>
  <c r="O29" i="6"/>
  <c r="P28" i="6"/>
  <c r="Q28" i="6" s="1"/>
  <c r="X28" i="6"/>
  <c r="Y28" i="6"/>
  <c r="E28" i="6" l="1"/>
  <c r="N28" i="2"/>
  <c r="M29" i="6"/>
  <c r="C30" i="6"/>
  <c r="K29" i="6"/>
  <c r="D29" i="6"/>
  <c r="L29" i="6" s="1"/>
  <c r="D29" i="2"/>
  <c r="L29" i="2" s="1"/>
  <c r="K29" i="2"/>
  <c r="M29" i="2"/>
  <c r="C30" i="2"/>
  <c r="O30" i="6"/>
  <c r="X29" i="6"/>
  <c r="Y29" i="6"/>
  <c r="P29" i="6"/>
  <c r="Q29" i="6" s="1"/>
  <c r="AC19" i="2"/>
  <c r="AA18" i="2"/>
  <c r="Z18" i="2"/>
  <c r="N28" i="6"/>
  <c r="L28" i="2"/>
  <c r="Z28" i="6"/>
  <c r="N29" i="2" l="1"/>
  <c r="E29" i="2"/>
  <c r="C31" i="2"/>
  <c r="K30" i="2"/>
  <c r="D30" i="2"/>
  <c r="L30" i="2" s="1"/>
  <c r="M30" i="2"/>
  <c r="K30" i="6"/>
  <c r="C31" i="6"/>
  <c r="D30" i="6"/>
  <c r="L30" i="6" s="1"/>
  <c r="M30" i="6"/>
  <c r="N29" i="6"/>
  <c r="E29" i="6"/>
  <c r="AA19" i="2"/>
  <c r="Z19" i="2"/>
  <c r="AC20" i="2"/>
  <c r="Z29" i="6"/>
  <c r="P30" i="6"/>
  <c r="Q30" i="6" s="1"/>
  <c r="Y30" i="6"/>
  <c r="O31" i="6"/>
  <c r="X30" i="6"/>
  <c r="N30" i="6" l="1"/>
  <c r="N30" i="2"/>
  <c r="Z30" i="6"/>
  <c r="D31" i="6"/>
  <c r="L31" i="6" s="1"/>
  <c r="K31" i="6"/>
  <c r="M31" i="6"/>
  <c r="C32" i="6"/>
  <c r="D31" i="2"/>
  <c r="L31" i="2" s="1"/>
  <c r="C32" i="2"/>
  <c r="K31" i="2"/>
  <c r="M31" i="2"/>
  <c r="Z20" i="2"/>
  <c r="AA20" i="2"/>
  <c r="AC21" i="2"/>
  <c r="E30" i="6"/>
  <c r="E30" i="2"/>
  <c r="O32" i="6"/>
  <c r="Y31" i="6"/>
  <c r="X31" i="6"/>
  <c r="P31" i="6"/>
  <c r="Q31" i="6" s="1"/>
  <c r="N31" i="6" l="1"/>
  <c r="E31" i="2"/>
  <c r="E31" i="6"/>
  <c r="Z31" i="6"/>
  <c r="Z21" i="2"/>
  <c r="AA21" i="2"/>
  <c r="AC22" i="2"/>
  <c r="N31" i="2"/>
  <c r="X32" i="6"/>
  <c r="O33" i="6"/>
  <c r="Y32" i="6"/>
  <c r="P32" i="6"/>
  <c r="Q32" i="6" s="1"/>
  <c r="M32" i="2"/>
  <c r="K32" i="2"/>
  <c r="C33" i="2"/>
  <c r="D32" i="2"/>
  <c r="E32" i="2" s="1"/>
  <c r="D32" i="6"/>
  <c r="E32" i="6" s="1"/>
  <c r="K32" i="6"/>
  <c r="M32" i="6"/>
  <c r="C33" i="6"/>
  <c r="L32" i="6" l="1"/>
  <c r="N32" i="6"/>
  <c r="N32" i="2"/>
  <c r="L32" i="2"/>
  <c r="Z32" i="6"/>
  <c r="K33" i="2"/>
  <c r="D33" i="2"/>
  <c r="E33" i="2" s="1"/>
  <c r="M33" i="2"/>
  <c r="C34" i="2"/>
  <c r="P33" i="6"/>
  <c r="Q33" i="6" s="1"/>
  <c r="O34" i="6"/>
  <c r="X33" i="6"/>
  <c r="Y33" i="6"/>
  <c r="Z22" i="2"/>
  <c r="AC23" i="2"/>
  <c r="AA22" i="2"/>
  <c r="K33" i="6"/>
  <c r="M33" i="6"/>
  <c r="C34" i="6"/>
  <c r="D33" i="6"/>
  <c r="E33" i="6" s="1"/>
  <c r="N33" i="2" l="1"/>
  <c r="N33" i="6"/>
  <c r="AA23" i="2"/>
  <c r="Z23" i="2"/>
  <c r="AC24" i="2"/>
  <c r="L33" i="2"/>
  <c r="M34" i="2"/>
  <c r="C35" i="2"/>
  <c r="K34" i="2"/>
  <c r="D34" i="2"/>
  <c r="E34" i="2" s="1"/>
  <c r="X34" i="6"/>
  <c r="O35" i="6"/>
  <c r="P34" i="6"/>
  <c r="Q34" i="6" s="1"/>
  <c r="Y34" i="6"/>
  <c r="Z33" i="6"/>
  <c r="L33" i="6"/>
  <c r="K34" i="6"/>
  <c r="D34" i="6"/>
  <c r="E34" i="6" s="1"/>
  <c r="M34" i="6"/>
  <c r="C35" i="6"/>
  <c r="L34" i="6" l="1"/>
  <c r="L34" i="2"/>
  <c r="P35" i="6"/>
  <c r="Q35" i="6" s="1"/>
  <c r="Y35" i="6"/>
  <c r="X35" i="6"/>
  <c r="O36" i="6"/>
  <c r="Z34" i="6"/>
  <c r="D35" i="2"/>
  <c r="E35" i="2" s="1"/>
  <c r="C36" i="2"/>
  <c r="M35" i="2"/>
  <c r="K35" i="2"/>
  <c r="C36" i="6"/>
  <c r="D35" i="6"/>
  <c r="E35" i="6" s="1"/>
  <c r="K35" i="6"/>
  <c r="M35" i="6"/>
  <c r="N34" i="2"/>
  <c r="AC25" i="2"/>
  <c r="AA24" i="2"/>
  <c r="Z24" i="2"/>
  <c r="N34" i="6"/>
  <c r="Z35" i="6" l="1"/>
  <c r="L35" i="6"/>
  <c r="N35" i="2"/>
  <c r="L35" i="2"/>
  <c r="AA25" i="2"/>
  <c r="AC26" i="2"/>
  <c r="Z25" i="2"/>
  <c r="N35" i="6"/>
  <c r="D36" i="6"/>
  <c r="L36" i="6" s="1"/>
  <c r="C37" i="6"/>
  <c r="K36" i="6"/>
  <c r="M36" i="6"/>
  <c r="C37" i="2"/>
  <c r="D36" i="2"/>
  <c r="E36" i="2" s="1"/>
  <c r="K36" i="2"/>
  <c r="M36" i="2"/>
  <c r="Y36" i="6"/>
  <c r="O37" i="6"/>
  <c r="X36" i="6"/>
  <c r="P36" i="6"/>
  <c r="Q36" i="6" s="1"/>
  <c r="N36" i="2" l="1"/>
  <c r="L36" i="2"/>
  <c r="E36" i="6"/>
  <c r="N36" i="6"/>
  <c r="Z36" i="6"/>
  <c r="D37" i="6"/>
  <c r="L37" i="6" s="1"/>
  <c r="K37" i="6"/>
  <c r="C38" i="6"/>
  <c r="M37" i="6"/>
  <c r="D37" i="2"/>
  <c r="E37" i="2" s="1"/>
  <c r="C38" i="2"/>
  <c r="K37" i="2"/>
  <c r="M37" i="2"/>
  <c r="AA26" i="2"/>
  <c r="AC27" i="2"/>
  <c r="Z26" i="2"/>
  <c r="Y37" i="6"/>
  <c r="X37" i="6"/>
  <c r="P37" i="6"/>
  <c r="Q37" i="6" s="1"/>
  <c r="O38" i="6"/>
  <c r="N37" i="6" l="1"/>
  <c r="L37" i="2"/>
  <c r="Z37" i="6"/>
  <c r="Z27" i="2"/>
  <c r="AC28" i="2"/>
  <c r="AA27" i="2"/>
  <c r="N37" i="2"/>
  <c r="K38" i="2"/>
  <c r="D38" i="2"/>
  <c r="E38" i="2" s="1"/>
  <c r="C39" i="2"/>
  <c r="M38" i="2"/>
  <c r="M38" i="6"/>
  <c r="C39" i="6"/>
  <c r="K38" i="6"/>
  <c r="D38" i="6"/>
  <c r="E38" i="6" s="1"/>
  <c r="Y38" i="6"/>
  <c r="O39" i="6"/>
  <c r="X38" i="6"/>
  <c r="P38" i="6"/>
  <c r="Q38" i="6" s="1"/>
  <c r="E37" i="6"/>
  <c r="L38" i="2" l="1"/>
  <c r="L38" i="6"/>
  <c r="N38" i="2"/>
  <c r="M39" i="2"/>
  <c r="C40" i="2"/>
  <c r="K39" i="2"/>
  <c r="D39" i="2"/>
  <c r="L39" i="2" s="1"/>
  <c r="Z28" i="2"/>
  <c r="AA28" i="2"/>
  <c r="AC29" i="2"/>
  <c r="N38" i="6"/>
  <c r="D39" i="6"/>
  <c r="E39" i="6" s="1"/>
  <c r="M39" i="6"/>
  <c r="C40" i="6"/>
  <c r="K39" i="6"/>
  <c r="Z38" i="6"/>
  <c r="P39" i="6"/>
  <c r="Q39" i="6" s="1"/>
  <c r="Y39" i="6"/>
  <c r="O40" i="6"/>
  <c r="X39" i="6"/>
  <c r="E39" i="2" l="1"/>
  <c r="Z29" i="2"/>
  <c r="AC30" i="2"/>
  <c r="AA29" i="2"/>
  <c r="L39" i="6"/>
  <c r="D40" i="2"/>
  <c r="E40" i="2" s="1"/>
  <c r="C41" i="2"/>
  <c r="M40" i="2"/>
  <c r="K40" i="2"/>
  <c r="N39" i="6"/>
  <c r="K40" i="6"/>
  <c r="D40" i="6"/>
  <c r="E40" i="6" s="1"/>
  <c r="C41" i="6"/>
  <c r="M40" i="6"/>
  <c r="Z39" i="6"/>
  <c r="Y40" i="6"/>
  <c r="P40" i="6"/>
  <c r="Q40" i="6" s="1"/>
  <c r="O41" i="6"/>
  <c r="X40" i="6"/>
  <c r="N39" i="2"/>
  <c r="L40" i="2" l="1"/>
  <c r="N40" i="2"/>
  <c r="L40" i="6"/>
  <c r="N40" i="6"/>
  <c r="C42" i="2"/>
  <c r="D41" i="2"/>
  <c r="L41" i="2" s="1"/>
  <c r="M41" i="2"/>
  <c r="K41" i="2"/>
  <c r="Z40" i="6"/>
  <c r="M41" i="6"/>
  <c r="C42" i="6"/>
  <c r="K41" i="6"/>
  <c r="D41" i="6"/>
  <c r="L41" i="6" s="1"/>
  <c r="AA30" i="2"/>
  <c r="AC31" i="2"/>
  <c r="Z30" i="2"/>
  <c r="Y41" i="6"/>
  <c r="O42" i="6"/>
  <c r="X41" i="6"/>
  <c r="P41" i="6"/>
  <c r="Q41" i="6" s="1"/>
  <c r="E41" i="6" l="1"/>
  <c r="Z41" i="6"/>
  <c r="N41" i="6"/>
  <c r="E41" i="2"/>
  <c r="AA31" i="2"/>
  <c r="Z31" i="2"/>
  <c r="AC32" i="2"/>
  <c r="M42" i="6"/>
  <c r="C43" i="6"/>
  <c r="K42" i="6"/>
  <c r="D42" i="6"/>
  <c r="L42" i="6" s="1"/>
  <c r="N41" i="2"/>
  <c r="M42" i="2"/>
  <c r="C43" i="2"/>
  <c r="D42" i="2"/>
  <c r="E42" i="2" s="1"/>
  <c r="K42" i="2"/>
  <c r="Y42" i="6"/>
  <c r="O43" i="6"/>
  <c r="X42" i="6"/>
  <c r="P42" i="6"/>
  <c r="Q42" i="6" s="1"/>
  <c r="L42" i="2" l="1"/>
  <c r="N42" i="2"/>
  <c r="E42" i="6"/>
  <c r="K43" i="2"/>
  <c r="D43" i="2"/>
  <c r="E43" i="2" s="1"/>
  <c r="M43" i="2"/>
  <c r="C44" i="2"/>
  <c r="M43" i="6"/>
  <c r="C44" i="6"/>
  <c r="K43" i="6"/>
  <c r="D43" i="6"/>
  <c r="E43" i="6" s="1"/>
  <c r="Z42" i="6"/>
  <c r="N42" i="6"/>
  <c r="AC33" i="2"/>
  <c r="AA32" i="2"/>
  <c r="Z32" i="2"/>
  <c r="Y43" i="6"/>
  <c r="X43" i="6"/>
  <c r="O44" i="6"/>
  <c r="P43" i="6"/>
  <c r="Q43" i="6" s="1"/>
  <c r="N43" i="2" l="1"/>
  <c r="L43" i="2"/>
  <c r="Z43" i="6"/>
  <c r="Z33" i="2"/>
  <c r="AA33" i="2"/>
  <c r="AC34" i="2"/>
  <c r="X44" i="6"/>
  <c r="Y44" i="6"/>
  <c r="O45" i="6"/>
  <c r="P44" i="6"/>
  <c r="Q44" i="6" s="1"/>
  <c r="L43" i="6"/>
  <c r="M44" i="6"/>
  <c r="K44" i="6"/>
  <c r="C45" i="6"/>
  <c r="D44" i="6"/>
  <c r="E44" i="6" s="1"/>
  <c r="N43" i="6"/>
  <c r="K44" i="2"/>
  <c r="D44" i="2"/>
  <c r="L44" i="2" s="1"/>
  <c r="C45" i="2"/>
  <c r="M44" i="2"/>
  <c r="L44" i="6" l="1"/>
  <c r="N44" i="6"/>
  <c r="Y45" i="6"/>
  <c r="X45" i="6"/>
  <c r="O46" i="6"/>
  <c r="P45" i="6"/>
  <c r="Q45" i="6" s="1"/>
  <c r="N44" i="2"/>
  <c r="C46" i="6"/>
  <c r="M45" i="6"/>
  <c r="K45" i="6"/>
  <c r="D45" i="6"/>
  <c r="E45" i="6" s="1"/>
  <c r="Z44" i="6"/>
  <c r="E44" i="2"/>
  <c r="AA34" i="2"/>
  <c r="AC35" i="2"/>
  <c r="Z34" i="2"/>
  <c r="D45" i="2"/>
  <c r="E45" i="2" s="1"/>
  <c r="C46" i="2"/>
  <c r="K45" i="2"/>
  <c r="M45" i="2"/>
  <c r="Z45" i="6" l="1"/>
  <c r="L45" i="6"/>
  <c r="N45" i="6"/>
  <c r="N45" i="2"/>
  <c r="L45" i="2"/>
  <c r="Z35" i="2"/>
  <c r="AC36" i="2"/>
  <c r="AA35" i="2"/>
  <c r="X46" i="6"/>
  <c r="Y46" i="6"/>
  <c r="P46" i="6"/>
  <c r="Q46" i="6" s="1"/>
  <c r="O47" i="6"/>
  <c r="D46" i="6"/>
  <c r="E46" i="6" s="1"/>
  <c r="C47" i="6"/>
  <c r="M46" i="6"/>
  <c r="K46" i="6"/>
  <c r="D46" i="2"/>
  <c r="L46" i="2" s="1"/>
  <c r="C47" i="2"/>
  <c r="M46" i="2"/>
  <c r="K46" i="2"/>
  <c r="N46" i="6" l="1"/>
  <c r="L46" i="6"/>
  <c r="E46" i="2"/>
  <c r="N46" i="2"/>
  <c r="C48" i="2"/>
  <c r="K47" i="2"/>
  <c r="D47" i="2"/>
  <c r="L47" i="2" s="1"/>
  <c r="M47" i="2"/>
  <c r="C48" i="6"/>
  <c r="D47" i="6"/>
  <c r="L47" i="6" s="1"/>
  <c r="M47" i="6"/>
  <c r="K47" i="6"/>
  <c r="O48" i="6"/>
  <c r="X47" i="6"/>
  <c r="Y47" i="6"/>
  <c r="P47" i="6"/>
  <c r="Q47" i="6" s="1"/>
  <c r="Z46" i="6"/>
  <c r="Z36" i="2"/>
  <c r="AA36" i="2"/>
  <c r="AC37" i="2"/>
  <c r="N47" i="2" l="1"/>
  <c r="E47" i="2"/>
  <c r="N47" i="6"/>
  <c r="Y48" i="6"/>
  <c r="P48" i="6"/>
  <c r="Q48" i="6" s="1"/>
  <c r="X48" i="6"/>
  <c r="O49" i="6"/>
  <c r="E47" i="6"/>
  <c r="Z47" i="6"/>
  <c r="K48" i="6"/>
  <c r="M48" i="6"/>
  <c r="D48" i="6"/>
  <c r="L48" i="6" s="1"/>
  <c r="C49" i="6"/>
  <c r="Z37" i="2"/>
  <c r="AC38" i="2"/>
  <c r="AA37" i="2"/>
  <c r="M48" i="2"/>
  <c r="D48" i="2"/>
  <c r="E48" i="2" s="1"/>
  <c r="K48" i="2"/>
  <c r="C49" i="2"/>
  <c r="Z48" i="6" l="1"/>
  <c r="N48" i="2"/>
  <c r="Z38" i="2"/>
  <c r="AC39" i="2"/>
  <c r="AA38" i="2"/>
  <c r="L48" i="2"/>
  <c r="D49" i="6"/>
  <c r="L49" i="6" s="1"/>
  <c r="M49" i="6"/>
  <c r="C50" i="6"/>
  <c r="K49" i="6"/>
  <c r="E48" i="6"/>
  <c r="N48" i="6"/>
  <c r="Y49" i="6"/>
  <c r="P49" i="6"/>
  <c r="Q49" i="6" s="1"/>
  <c r="O50" i="6"/>
  <c r="X49" i="6"/>
  <c r="M49" i="2"/>
  <c r="K49" i="2"/>
  <c r="C50" i="2"/>
  <c r="D49" i="2"/>
  <c r="L49" i="2" s="1"/>
  <c r="E49" i="2" l="1"/>
  <c r="E49" i="6"/>
  <c r="Z49" i="6"/>
  <c r="D50" i="6"/>
  <c r="E50" i="6" s="1"/>
  <c r="M50" i="6"/>
  <c r="K50" i="6"/>
  <c r="C51" i="6"/>
  <c r="N49" i="6"/>
  <c r="Z39" i="2"/>
  <c r="AA39" i="2"/>
  <c r="AC40" i="2"/>
  <c r="Y50" i="6"/>
  <c r="X50" i="6"/>
  <c r="O51" i="6"/>
  <c r="P50" i="6"/>
  <c r="Q50" i="6" s="1"/>
  <c r="K50" i="2"/>
  <c r="D50" i="2"/>
  <c r="L50" i="2" s="1"/>
  <c r="C51" i="2"/>
  <c r="M50" i="2"/>
  <c r="N49" i="2"/>
  <c r="L50" i="6" l="1"/>
  <c r="Z50" i="6"/>
  <c r="Z40" i="2"/>
  <c r="AA40" i="2"/>
  <c r="AC41" i="2"/>
  <c r="C52" i="2"/>
  <c r="M51" i="2"/>
  <c r="K51" i="2"/>
  <c r="D51" i="2"/>
  <c r="E51" i="2" s="1"/>
  <c r="O52" i="6"/>
  <c r="P51" i="6"/>
  <c r="Q51" i="6" s="1"/>
  <c r="Y51" i="6"/>
  <c r="X51" i="6"/>
  <c r="K51" i="6"/>
  <c r="C52" i="6"/>
  <c r="M51" i="6"/>
  <c r="D51" i="6"/>
  <c r="E51" i="6" s="1"/>
  <c r="N50" i="2"/>
  <c r="N50" i="6"/>
  <c r="E50" i="2"/>
  <c r="N51" i="6" l="1"/>
  <c r="Z51" i="6"/>
  <c r="L51" i="2"/>
  <c r="M52" i="6"/>
  <c r="K52" i="6"/>
  <c r="D52" i="6"/>
  <c r="L52" i="6" s="1"/>
  <c r="C53" i="6"/>
  <c r="N51" i="2"/>
  <c r="K52" i="2"/>
  <c r="D52" i="2"/>
  <c r="L52" i="2" s="1"/>
  <c r="M52" i="2"/>
  <c r="C53" i="2"/>
  <c r="X52" i="6"/>
  <c r="Y52" i="6"/>
  <c r="O53" i="6"/>
  <c r="P52" i="6"/>
  <c r="Q52" i="6" s="1"/>
  <c r="Z41" i="2"/>
  <c r="AC42" i="2"/>
  <c r="AA41" i="2"/>
  <c r="L51" i="6"/>
  <c r="E52" i="2" l="1"/>
  <c r="O54" i="6"/>
  <c r="Y53" i="6"/>
  <c r="X53" i="6"/>
  <c r="P53" i="6"/>
  <c r="Q53" i="6" s="1"/>
  <c r="Z52" i="6"/>
  <c r="K53" i="2"/>
  <c r="M53" i="2"/>
  <c r="D53" i="2"/>
  <c r="L53" i="2" s="1"/>
  <c r="C54" i="2"/>
  <c r="N52" i="2"/>
  <c r="E52" i="6"/>
  <c r="Z42" i="2"/>
  <c r="AC43" i="2"/>
  <c r="AA42" i="2"/>
  <c r="N52" i="6"/>
  <c r="C54" i="6"/>
  <c r="K53" i="6"/>
  <c r="M53" i="6"/>
  <c r="D53" i="6"/>
  <c r="L53" i="6" s="1"/>
  <c r="Z53" i="6" l="1"/>
  <c r="N53" i="2"/>
  <c r="E53" i="2"/>
  <c r="N53" i="6"/>
  <c r="AC44" i="2"/>
  <c r="AA43" i="2"/>
  <c r="Z43" i="2"/>
  <c r="M54" i="2"/>
  <c r="C55" i="2"/>
  <c r="K54" i="2"/>
  <c r="D54" i="2"/>
  <c r="E54" i="2" s="1"/>
  <c r="E53" i="6"/>
  <c r="K54" i="6"/>
  <c r="C55" i="6"/>
  <c r="M54" i="6"/>
  <c r="D54" i="6"/>
  <c r="E54" i="6" s="1"/>
  <c r="P54" i="6"/>
  <c r="Q54" i="6" s="1"/>
  <c r="O55" i="6"/>
  <c r="Y54" i="6"/>
  <c r="X54" i="6"/>
  <c r="N54" i="6" l="1"/>
  <c r="L54" i="2"/>
  <c r="Z54" i="6"/>
  <c r="L54" i="6"/>
  <c r="M55" i="6"/>
  <c r="K55" i="6"/>
  <c r="D55" i="6"/>
  <c r="E55" i="6" s="1"/>
  <c r="C56" i="6"/>
  <c r="M55" i="2"/>
  <c r="K55" i="2"/>
  <c r="D55" i="2"/>
  <c r="L55" i="2" s="1"/>
  <c r="C56" i="2"/>
  <c r="N54" i="2"/>
  <c r="O56" i="6"/>
  <c r="X55" i="6"/>
  <c r="Y55" i="6"/>
  <c r="P55" i="6"/>
  <c r="Q55" i="6" s="1"/>
  <c r="AA44" i="2"/>
  <c r="AC45" i="2"/>
  <c r="Z44" i="2"/>
  <c r="L55" i="6" l="1"/>
  <c r="E55" i="2"/>
  <c r="Z55" i="6"/>
  <c r="P56" i="6"/>
  <c r="Q56" i="6" s="1"/>
  <c r="X56" i="6"/>
  <c r="O57" i="6"/>
  <c r="Y56" i="6"/>
  <c r="K56" i="2"/>
  <c r="C57" i="2"/>
  <c r="D56" i="2"/>
  <c r="L56" i="2" s="1"/>
  <c r="M56" i="2"/>
  <c r="N55" i="2"/>
  <c r="M56" i="6"/>
  <c r="D56" i="6"/>
  <c r="L56" i="6" s="1"/>
  <c r="K56" i="6"/>
  <c r="C57" i="6"/>
  <c r="Z45" i="2"/>
  <c r="AC46" i="2"/>
  <c r="AA45" i="2"/>
  <c r="N55" i="6"/>
  <c r="N56" i="2" l="1"/>
  <c r="E56" i="6"/>
  <c r="E56" i="2"/>
  <c r="M57" i="2"/>
  <c r="D57" i="2"/>
  <c r="E57" i="2" s="1"/>
  <c r="C58" i="2"/>
  <c r="K57" i="2"/>
  <c r="AC47" i="2"/>
  <c r="AA46" i="2"/>
  <c r="Z46" i="2"/>
  <c r="Z56" i="6"/>
  <c r="C58" i="6"/>
  <c r="M57" i="6"/>
  <c r="D57" i="6"/>
  <c r="L57" i="6" s="1"/>
  <c r="K57" i="6"/>
  <c r="N56" i="6"/>
  <c r="Y57" i="6"/>
  <c r="P57" i="6"/>
  <c r="Q57" i="6" s="1"/>
  <c r="X57" i="6"/>
  <c r="O58" i="6"/>
  <c r="L57" i="2" l="1"/>
  <c r="E57" i="6"/>
  <c r="M58" i="6"/>
  <c r="D58" i="6"/>
  <c r="L58" i="6" s="1"/>
  <c r="K58" i="6"/>
  <c r="C59" i="6"/>
  <c r="N57" i="6"/>
  <c r="AC48" i="2"/>
  <c r="Z47" i="2"/>
  <c r="AA47" i="2"/>
  <c r="O59" i="6"/>
  <c r="Y58" i="6"/>
  <c r="X58" i="6"/>
  <c r="P58" i="6"/>
  <c r="Q58" i="6" s="1"/>
  <c r="C59" i="2"/>
  <c r="M58" i="2"/>
  <c r="D58" i="2"/>
  <c r="L58" i="2" s="1"/>
  <c r="K58" i="2"/>
  <c r="Z57" i="6"/>
  <c r="N57" i="2"/>
  <c r="Z58" i="6" l="1"/>
  <c r="N58" i="2"/>
  <c r="E58" i="6"/>
  <c r="E58" i="2"/>
  <c r="D59" i="2"/>
  <c r="E59" i="2" s="1"/>
  <c r="M59" i="2"/>
  <c r="C60" i="2"/>
  <c r="K59" i="2"/>
  <c r="O60" i="6"/>
  <c r="X59" i="6"/>
  <c r="P59" i="6"/>
  <c r="Q59" i="6" s="1"/>
  <c r="Y59" i="6"/>
  <c r="Z48" i="2"/>
  <c r="AA48" i="2"/>
  <c r="AC49" i="2"/>
  <c r="M59" i="6"/>
  <c r="K59" i="6"/>
  <c r="C60" i="6"/>
  <c r="D59" i="6"/>
  <c r="E59" i="6" s="1"/>
  <c r="N58" i="6"/>
  <c r="L59" i="6" l="1"/>
  <c r="L59" i="2"/>
  <c r="C61" i="6"/>
  <c r="K60" i="6"/>
  <c r="D60" i="6"/>
  <c r="L60" i="6" s="1"/>
  <c r="M60" i="6"/>
  <c r="Z59" i="6"/>
  <c r="N59" i="2"/>
  <c r="N59" i="6"/>
  <c r="Z49" i="2"/>
  <c r="AC50" i="2"/>
  <c r="AA49" i="2"/>
  <c r="Y60" i="6"/>
  <c r="P60" i="6"/>
  <c r="Q60" i="6" s="1"/>
  <c r="X60" i="6"/>
  <c r="O61" i="6"/>
  <c r="M60" i="2"/>
  <c r="D60" i="2"/>
  <c r="L60" i="2" s="1"/>
  <c r="K60" i="2"/>
  <c r="C61" i="2"/>
  <c r="Z60" i="6" l="1"/>
  <c r="N60" i="6"/>
  <c r="E60" i="6"/>
  <c r="N60" i="2"/>
  <c r="E60" i="2"/>
  <c r="P61" i="6"/>
  <c r="Q61" i="6" s="1"/>
  <c r="O62" i="6"/>
  <c r="Y61" i="6"/>
  <c r="X61" i="6"/>
  <c r="AA50" i="2"/>
  <c r="AC51" i="2"/>
  <c r="Z50" i="2"/>
  <c r="K61" i="2"/>
  <c r="D61" i="2"/>
  <c r="E61" i="2" s="1"/>
  <c r="M61" i="2"/>
  <c r="C62" i="2"/>
  <c r="K61" i="6"/>
  <c r="D61" i="6"/>
  <c r="E61" i="6" s="1"/>
  <c r="M61" i="6"/>
  <c r="C62" i="6"/>
  <c r="N61" i="2" l="1"/>
  <c r="Z61" i="6"/>
  <c r="L61" i="6"/>
  <c r="N61" i="6"/>
  <c r="D62" i="2"/>
  <c r="L62" i="2" s="1"/>
  <c r="K62" i="2"/>
  <c r="M62" i="2"/>
  <c r="C63" i="2"/>
  <c r="L61" i="2"/>
  <c r="AA51" i="2"/>
  <c r="Z51" i="2"/>
  <c r="AC52" i="2"/>
  <c r="Y62" i="6"/>
  <c r="X62" i="6"/>
  <c r="O63" i="6"/>
  <c r="P62" i="6"/>
  <c r="Q62" i="6" s="1"/>
  <c r="M62" i="6"/>
  <c r="K62" i="6"/>
  <c r="C63" i="6"/>
  <c r="D62" i="6"/>
  <c r="E62" i="6" s="1"/>
  <c r="N62" i="2" l="1"/>
  <c r="E62" i="2"/>
  <c r="Z62" i="6"/>
  <c r="K63" i="6"/>
  <c r="D63" i="6"/>
  <c r="E63" i="6" s="1"/>
  <c r="C64" i="6"/>
  <c r="M63" i="6"/>
  <c r="L62" i="6"/>
  <c r="N62" i="6"/>
  <c r="P63" i="6"/>
  <c r="Q63" i="6" s="1"/>
  <c r="O64" i="6"/>
  <c r="X63" i="6"/>
  <c r="Y63" i="6"/>
  <c r="Z52" i="2"/>
  <c r="AC53" i="2"/>
  <c r="AA52" i="2"/>
  <c r="M63" i="2"/>
  <c r="C64" i="2"/>
  <c r="D63" i="2"/>
  <c r="E63" i="2" s="1"/>
  <c r="K63" i="2"/>
  <c r="N63" i="2" l="1"/>
  <c r="L63" i="6"/>
  <c r="N63" i="6"/>
  <c r="L63" i="2"/>
  <c r="AA53" i="2"/>
  <c r="AC54" i="2"/>
  <c r="Z53" i="2"/>
  <c r="X64" i="6"/>
  <c r="O65" i="6"/>
  <c r="P64" i="6"/>
  <c r="Q64" i="6" s="1"/>
  <c r="Y64" i="6"/>
  <c r="M64" i="6"/>
  <c r="K64" i="6"/>
  <c r="C65" i="6"/>
  <c r="D64" i="6"/>
  <c r="L64" i="6" s="1"/>
  <c r="Z63" i="6"/>
  <c r="K64" i="2"/>
  <c r="M64" i="2"/>
  <c r="D64" i="2"/>
  <c r="L64" i="2" s="1"/>
  <c r="C65" i="2"/>
  <c r="N64" i="2" l="1"/>
  <c r="M65" i="6"/>
  <c r="D65" i="6"/>
  <c r="L65" i="6" s="1"/>
  <c r="C66" i="6"/>
  <c r="K65" i="6"/>
  <c r="E64" i="6"/>
  <c r="Y65" i="6"/>
  <c r="P65" i="6"/>
  <c r="Q65" i="6" s="1"/>
  <c r="X65" i="6"/>
  <c r="O66" i="6"/>
  <c r="E64" i="2"/>
  <c r="Z54" i="2"/>
  <c r="AC55" i="2"/>
  <c r="AA54" i="2"/>
  <c r="N64" i="6"/>
  <c r="Z64" i="6"/>
  <c r="D65" i="2"/>
  <c r="L65" i="2" s="1"/>
  <c r="K65" i="2"/>
  <c r="M65" i="2"/>
  <c r="C66" i="2"/>
  <c r="Z65" i="6" l="1"/>
  <c r="E65" i="2"/>
  <c r="N65" i="2"/>
  <c r="E65" i="6"/>
  <c r="Z55" i="2"/>
  <c r="AC56" i="2"/>
  <c r="AA55" i="2"/>
  <c r="C67" i="2"/>
  <c r="D66" i="2"/>
  <c r="L66" i="2" s="1"/>
  <c r="K66" i="2"/>
  <c r="M66" i="2"/>
  <c r="N65" i="6"/>
  <c r="X66" i="6"/>
  <c r="P66" i="6"/>
  <c r="Q66" i="6" s="1"/>
  <c r="Y66" i="6"/>
  <c r="O67" i="6"/>
  <c r="K66" i="6"/>
  <c r="D66" i="6"/>
  <c r="L66" i="6" s="1"/>
  <c r="M66" i="6"/>
  <c r="C67" i="6"/>
  <c r="E66" i="2" l="1"/>
  <c r="N66" i="2"/>
  <c r="Z66" i="6"/>
  <c r="X67" i="6"/>
  <c r="Y67" i="6"/>
  <c r="P67" i="6"/>
  <c r="Q67" i="6" s="1"/>
  <c r="O68" i="6"/>
  <c r="E66" i="6"/>
  <c r="C68" i="6"/>
  <c r="K67" i="6"/>
  <c r="D67" i="6"/>
  <c r="E67" i="6" s="1"/>
  <c r="M67" i="6"/>
  <c r="AA56" i="2"/>
  <c r="Z56" i="2"/>
  <c r="AC57" i="2"/>
  <c r="K67" i="2"/>
  <c r="C68" i="2"/>
  <c r="D67" i="2"/>
  <c r="E67" i="2" s="1"/>
  <c r="M67" i="2"/>
  <c r="N66" i="6"/>
  <c r="L67" i="6" l="1"/>
  <c r="N67" i="6"/>
  <c r="L67" i="2"/>
  <c r="K68" i="2"/>
  <c r="D68" i="2"/>
  <c r="L68" i="2" s="1"/>
  <c r="M68" i="2"/>
  <c r="C69" i="2"/>
  <c r="N67" i="2"/>
  <c r="AC58" i="2"/>
  <c r="Z57" i="2"/>
  <c r="AA57" i="2"/>
  <c r="M68" i="6"/>
  <c r="K68" i="6"/>
  <c r="D68" i="6"/>
  <c r="E68" i="6" s="1"/>
  <c r="C69" i="6"/>
  <c r="O69" i="6"/>
  <c r="P68" i="6"/>
  <c r="Q68" i="6" s="1"/>
  <c r="Y68" i="6"/>
  <c r="X68" i="6"/>
  <c r="Z67" i="6"/>
  <c r="E68" i="2" l="1"/>
  <c r="N68" i="2"/>
  <c r="Z68" i="6"/>
  <c r="L68" i="6"/>
  <c r="O70" i="6"/>
  <c r="X69" i="6"/>
  <c r="P69" i="6"/>
  <c r="Q69" i="6" s="1"/>
  <c r="Y69" i="6"/>
  <c r="N68" i="6"/>
  <c r="D69" i="6"/>
  <c r="E69" i="6" s="1"/>
  <c r="C70" i="6"/>
  <c r="M69" i="6"/>
  <c r="K69" i="6"/>
  <c r="AC59" i="2"/>
  <c r="Z58" i="2"/>
  <c r="AA58" i="2"/>
  <c r="K69" i="2"/>
  <c r="C70" i="2"/>
  <c r="M69" i="2"/>
  <c r="D69" i="2"/>
  <c r="L69" i="2" s="1"/>
  <c r="L69" i="6" l="1"/>
  <c r="N69" i="6"/>
  <c r="E69" i="2"/>
  <c r="Z59" i="2"/>
  <c r="AC60" i="2"/>
  <c r="AA59" i="2"/>
  <c r="X70" i="6"/>
  <c r="P70" i="6"/>
  <c r="Q70" i="6" s="1"/>
  <c r="Y70" i="6"/>
  <c r="O71" i="6"/>
  <c r="Z69" i="6"/>
  <c r="K70" i="2"/>
  <c r="D70" i="2"/>
  <c r="E70" i="2" s="1"/>
  <c r="M70" i="2"/>
  <c r="C71" i="2"/>
  <c r="D70" i="6"/>
  <c r="L70" i="6" s="1"/>
  <c r="C71" i="6"/>
  <c r="M70" i="6"/>
  <c r="K70" i="6"/>
  <c r="N69" i="2"/>
  <c r="N70" i="2" l="1"/>
  <c r="L70" i="2"/>
  <c r="D71" i="2"/>
  <c r="E71" i="2" s="1"/>
  <c r="M71" i="2"/>
  <c r="K71" i="2"/>
  <c r="C72" i="2"/>
  <c r="E70" i="6"/>
  <c r="O72" i="6"/>
  <c r="X71" i="6"/>
  <c r="P71" i="6"/>
  <c r="Q71" i="6" s="1"/>
  <c r="Y71" i="6"/>
  <c r="N70" i="6"/>
  <c r="AC61" i="2"/>
  <c r="AA60" i="2"/>
  <c r="Z60" i="2"/>
  <c r="Z70" i="6"/>
  <c r="K71" i="6"/>
  <c r="D71" i="6"/>
  <c r="E71" i="6" s="1"/>
  <c r="C72" i="6"/>
  <c r="M71" i="6"/>
  <c r="L71" i="2" l="1"/>
  <c r="L71" i="6"/>
  <c r="O73" i="6"/>
  <c r="Y72" i="6"/>
  <c r="P72" i="6"/>
  <c r="Q72" i="6" s="1"/>
  <c r="X72" i="6"/>
  <c r="N71" i="2"/>
  <c r="C73" i="2"/>
  <c r="K72" i="2"/>
  <c r="M72" i="2"/>
  <c r="D72" i="2"/>
  <c r="L72" i="2" s="1"/>
  <c r="Z61" i="2"/>
  <c r="AA61" i="2"/>
  <c r="AC62" i="2"/>
  <c r="Z71" i="6"/>
  <c r="N71" i="6"/>
  <c r="D72" i="6"/>
  <c r="L72" i="6" s="1"/>
  <c r="K72" i="6"/>
  <c r="C73" i="6"/>
  <c r="M72" i="6"/>
  <c r="Z72" i="6" l="1"/>
  <c r="N72" i="6"/>
  <c r="E72" i="2"/>
  <c r="N72" i="2"/>
  <c r="AC63" i="2"/>
  <c r="Z62" i="2"/>
  <c r="AA62" i="2"/>
  <c r="M73" i="2"/>
  <c r="C74" i="2"/>
  <c r="K73" i="2"/>
  <c r="D73" i="2"/>
  <c r="E73" i="2" s="1"/>
  <c r="D73" i="6"/>
  <c r="E73" i="6" s="1"/>
  <c r="C74" i="6"/>
  <c r="M73" i="6"/>
  <c r="K73" i="6"/>
  <c r="E72" i="6"/>
  <c r="X73" i="6"/>
  <c r="Y73" i="6"/>
  <c r="P73" i="6"/>
  <c r="Q73" i="6" s="1"/>
  <c r="O74" i="6"/>
  <c r="L73" i="6" l="1"/>
  <c r="L73" i="2"/>
  <c r="C75" i="6"/>
  <c r="D74" i="6"/>
  <c r="L74" i="6" s="1"/>
  <c r="K74" i="6"/>
  <c r="M74" i="6"/>
  <c r="C75" i="2"/>
  <c r="D74" i="2"/>
  <c r="E74" i="2" s="1"/>
  <c r="K74" i="2"/>
  <c r="M74" i="2"/>
  <c r="AC64" i="2"/>
  <c r="AA63" i="2"/>
  <c r="Z63" i="2"/>
  <c r="N73" i="6"/>
  <c r="N73" i="2"/>
  <c r="P74" i="6"/>
  <c r="Q74" i="6" s="1"/>
  <c r="X74" i="6"/>
  <c r="O75" i="6"/>
  <c r="Y74" i="6"/>
  <c r="Z73" i="6"/>
  <c r="E74" i="6" l="1"/>
  <c r="N74" i="2"/>
  <c r="N74" i="6"/>
  <c r="Z64" i="2"/>
  <c r="AA64" i="2"/>
  <c r="AC65" i="2"/>
  <c r="L74" i="2"/>
  <c r="Z74" i="6"/>
  <c r="K75" i="2"/>
  <c r="C76" i="2"/>
  <c r="M75" i="2"/>
  <c r="D75" i="2"/>
  <c r="L75" i="2" s="1"/>
  <c r="O76" i="6"/>
  <c r="P75" i="6"/>
  <c r="Q75" i="6" s="1"/>
  <c r="Y75" i="6"/>
  <c r="X75" i="6"/>
  <c r="C76" i="6"/>
  <c r="M75" i="6"/>
  <c r="D75" i="6"/>
  <c r="E75" i="6" s="1"/>
  <c r="K75" i="6"/>
  <c r="N75" i="6" l="1"/>
  <c r="N75" i="2"/>
  <c r="Z75" i="6"/>
  <c r="L75" i="6"/>
  <c r="M76" i="2"/>
  <c r="D76" i="2"/>
  <c r="E76" i="2" s="1"/>
  <c r="C77" i="2"/>
  <c r="K76" i="2"/>
  <c r="AC66" i="2"/>
  <c r="AA65" i="2"/>
  <c r="Z65" i="2"/>
  <c r="Y76" i="6"/>
  <c r="O77" i="6"/>
  <c r="X76" i="6"/>
  <c r="P76" i="6"/>
  <c r="Q76" i="6" s="1"/>
  <c r="E75" i="2"/>
  <c r="D76" i="6"/>
  <c r="E76" i="6" s="1"/>
  <c r="K76" i="6"/>
  <c r="C77" i="6"/>
  <c r="M76" i="6"/>
  <c r="L76" i="2" l="1"/>
  <c r="Z76" i="6"/>
  <c r="N76" i="6"/>
  <c r="L76" i="6"/>
  <c r="AC67" i="2"/>
  <c r="Z66" i="2"/>
  <c r="AA66" i="2"/>
  <c r="K77" i="2"/>
  <c r="C78" i="2"/>
  <c r="D77" i="2"/>
  <c r="E77" i="2" s="1"/>
  <c r="M77" i="2"/>
  <c r="P77" i="6"/>
  <c r="Q77" i="6" s="1"/>
  <c r="O78" i="6"/>
  <c r="X77" i="6"/>
  <c r="Y77" i="6"/>
  <c r="C78" i="6"/>
  <c r="K77" i="6"/>
  <c r="D77" i="6"/>
  <c r="L77" i="6" s="1"/>
  <c r="M77" i="6"/>
  <c r="N76" i="2"/>
  <c r="E77" i="6" l="1"/>
  <c r="N77" i="2"/>
  <c r="L77" i="2"/>
  <c r="K78" i="6"/>
  <c r="M78" i="6"/>
  <c r="C79" i="6"/>
  <c r="D78" i="6"/>
  <c r="L78" i="6" s="1"/>
  <c r="X78" i="6"/>
  <c r="Y78" i="6"/>
  <c r="O79" i="6"/>
  <c r="P78" i="6"/>
  <c r="Q78" i="6" s="1"/>
  <c r="C79" i="2"/>
  <c r="K78" i="2"/>
  <c r="D78" i="2"/>
  <c r="L78" i="2" s="1"/>
  <c r="M78" i="2"/>
  <c r="Z77" i="6"/>
  <c r="N77" i="6"/>
  <c r="AC68" i="2"/>
  <c r="Z67" i="2"/>
  <c r="AA67" i="2"/>
  <c r="E78" i="6" l="1"/>
  <c r="N78" i="6"/>
  <c r="N78" i="2"/>
  <c r="E78" i="2"/>
  <c r="C80" i="2"/>
  <c r="M79" i="2"/>
  <c r="K79" i="2"/>
  <c r="D79" i="2"/>
  <c r="E79" i="2" s="1"/>
  <c r="O80" i="6"/>
  <c r="P79" i="6"/>
  <c r="Q79" i="6" s="1"/>
  <c r="Y79" i="6"/>
  <c r="X79" i="6"/>
  <c r="Z78" i="6"/>
  <c r="K79" i="6"/>
  <c r="C80" i="6"/>
  <c r="D79" i="6"/>
  <c r="L79" i="6" s="1"/>
  <c r="M79" i="6"/>
  <c r="Z68" i="2"/>
  <c r="AC69" i="2"/>
  <c r="AA68" i="2"/>
  <c r="L79" i="2" l="1"/>
  <c r="Z79" i="6"/>
  <c r="K80" i="6"/>
  <c r="C81" i="6"/>
  <c r="D80" i="6"/>
  <c r="L80" i="6" s="1"/>
  <c r="M80" i="6"/>
  <c r="X80" i="6"/>
  <c r="Y80" i="6"/>
  <c r="P80" i="6"/>
  <c r="Q80" i="6" s="1"/>
  <c r="O81" i="6"/>
  <c r="AA69" i="2"/>
  <c r="AC70" i="2"/>
  <c r="Z69" i="2"/>
  <c r="N79" i="2"/>
  <c r="K80" i="2"/>
  <c r="M80" i="2"/>
  <c r="C81" i="2"/>
  <c r="D80" i="2"/>
  <c r="E80" i="2" s="1"/>
  <c r="E79" i="6"/>
  <c r="N79" i="6"/>
  <c r="N80" i="6" l="1"/>
  <c r="L80" i="2"/>
  <c r="N80" i="2"/>
  <c r="AA70" i="2"/>
  <c r="AC71" i="2"/>
  <c r="Z70" i="2"/>
  <c r="Z80" i="6"/>
  <c r="E80" i="6"/>
  <c r="M81" i="6"/>
  <c r="K81" i="6"/>
  <c r="C82" i="6"/>
  <c r="D81" i="6"/>
  <c r="L81" i="6" s="1"/>
  <c r="Y81" i="6"/>
  <c r="O82" i="6"/>
  <c r="X81" i="6"/>
  <c r="P81" i="6"/>
  <c r="Q81" i="6" s="1"/>
  <c r="C82" i="2"/>
  <c r="K81" i="2"/>
  <c r="D81" i="2"/>
  <c r="L81" i="2" s="1"/>
  <c r="M81" i="2"/>
  <c r="E81" i="2" l="1"/>
  <c r="Z81" i="6"/>
  <c r="E81" i="6"/>
  <c r="N81" i="2"/>
  <c r="C83" i="2"/>
  <c r="K82" i="2"/>
  <c r="M82" i="2"/>
  <c r="D82" i="2"/>
  <c r="E82" i="2" s="1"/>
  <c r="X82" i="6"/>
  <c r="P82" i="6"/>
  <c r="Q82" i="6" s="1"/>
  <c r="O83" i="6"/>
  <c r="Y82" i="6"/>
  <c r="N81" i="6"/>
  <c r="Z71" i="2"/>
  <c r="AA71" i="2"/>
  <c r="AC72" i="2"/>
  <c r="D82" i="6"/>
  <c r="E82" i="6" s="1"/>
  <c r="K82" i="6"/>
  <c r="C83" i="6"/>
  <c r="M82" i="6"/>
  <c r="N82" i="2" l="1"/>
  <c r="AA72" i="2"/>
  <c r="AC73" i="2"/>
  <c r="Z72" i="2"/>
  <c r="L82" i="6"/>
  <c r="L82" i="2"/>
  <c r="P83" i="6"/>
  <c r="Q83" i="6" s="1"/>
  <c r="Y83" i="6"/>
  <c r="X83" i="6"/>
  <c r="O84" i="6"/>
  <c r="Z82" i="6"/>
  <c r="N82" i="6"/>
  <c r="C84" i="6"/>
  <c r="M83" i="6"/>
  <c r="K83" i="6"/>
  <c r="D83" i="6"/>
  <c r="E83" i="6" s="1"/>
  <c r="M83" i="2"/>
  <c r="C84" i="2"/>
  <c r="D83" i="2"/>
  <c r="E83" i="2" s="1"/>
  <c r="K83" i="2"/>
  <c r="L83" i="6" l="1"/>
  <c r="L83" i="2"/>
  <c r="Z83" i="6"/>
  <c r="N83" i="6"/>
  <c r="P84" i="6"/>
  <c r="Q84" i="6" s="1"/>
  <c r="O85" i="6"/>
  <c r="Y84" i="6"/>
  <c r="X84" i="6"/>
  <c r="M84" i="6"/>
  <c r="D84" i="6"/>
  <c r="E84" i="6" s="1"/>
  <c r="C85" i="6"/>
  <c r="K84" i="6"/>
  <c r="M84" i="2"/>
  <c r="D84" i="2"/>
  <c r="L84" i="2" s="1"/>
  <c r="C85" i="2"/>
  <c r="K84" i="2"/>
  <c r="Z73" i="2"/>
  <c r="AC74" i="2"/>
  <c r="AA73" i="2"/>
  <c r="N83" i="2"/>
  <c r="L84" i="6" l="1"/>
  <c r="E84" i="2"/>
  <c r="Z84" i="6"/>
  <c r="K85" i="6"/>
  <c r="C86" i="6"/>
  <c r="M85" i="6"/>
  <c r="D85" i="6"/>
  <c r="E85" i="6" s="1"/>
  <c r="N84" i="6"/>
  <c r="Y85" i="6"/>
  <c r="P85" i="6"/>
  <c r="Q85" i="6" s="1"/>
  <c r="O86" i="6"/>
  <c r="X85" i="6"/>
  <c r="N84" i="2"/>
  <c r="K85" i="2"/>
  <c r="C86" i="2"/>
  <c r="M85" i="2"/>
  <c r="D85" i="2"/>
  <c r="L85" i="2" s="1"/>
  <c r="AC75" i="2"/>
  <c r="Z74" i="2"/>
  <c r="AA74" i="2"/>
  <c r="N85" i="2" l="1"/>
  <c r="N85" i="6"/>
  <c r="Z85" i="6"/>
  <c r="E85" i="2"/>
  <c r="L85" i="6"/>
  <c r="K86" i="2"/>
  <c r="D86" i="2"/>
  <c r="E86" i="2" s="1"/>
  <c r="M86" i="2"/>
  <c r="C87" i="2"/>
  <c r="K86" i="6"/>
  <c r="M86" i="6"/>
  <c r="C87" i="6"/>
  <c r="D86" i="6"/>
  <c r="E86" i="6" s="1"/>
  <c r="O87" i="6"/>
  <c r="P86" i="6"/>
  <c r="Q86" i="6" s="1"/>
  <c r="Y86" i="6"/>
  <c r="X86" i="6"/>
  <c r="AA75" i="2"/>
  <c r="Z75" i="2"/>
  <c r="AC76" i="2"/>
  <c r="N86" i="2" l="1"/>
  <c r="L86" i="6"/>
  <c r="AC77" i="2"/>
  <c r="AA76" i="2"/>
  <c r="Z76" i="2"/>
  <c r="L86" i="2"/>
  <c r="Z86" i="6"/>
  <c r="Y87" i="6"/>
  <c r="O88" i="6"/>
  <c r="X87" i="6"/>
  <c r="P87" i="6"/>
  <c r="Q87" i="6" s="1"/>
  <c r="K87" i="2"/>
  <c r="C88" i="2"/>
  <c r="D87" i="2"/>
  <c r="L87" i="2" s="1"/>
  <c r="M87" i="2"/>
  <c r="C88" i="6"/>
  <c r="K87" i="6"/>
  <c r="M87" i="6"/>
  <c r="D87" i="6"/>
  <c r="E87" i="6" s="1"/>
  <c r="N86" i="6"/>
  <c r="L87" i="6" l="1"/>
  <c r="N87" i="2"/>
  <c r="Z87" i="6"/>
  <c r="N87" i="6"/>
  <c r="E87" i="2"/>
  <c r="K88" i="2"/>
  <c r="M88" i="2"/>
  <c r="C89" i="2"/>
  <c r="D88" i="2"/>
  <c r="E88" i="2" s="1"/>
  <c r="O89" i="6"/>
  <c r="Y88" i="6"/>
  <c r="X88" i="6"/>
  <c r="P88" i="6"/>
  <c r="Q88" i="6" s="1"/>
  <c r="C89" i="6"/>
  <c r="D88" i="6"/>
  <c r="L88" i="6" s="1"/>
  <c r="K88" i="6"/>
  <c r="M88" i="6"/>
  <c r="Z77" i="2"/>
  <c r="AA77" i="2"/>
  <c r="AC78" i="2"/>
  <c r="N88" i="6" l="1"/>
  <c r="E88" i="6"/>
  <c r="Z88" i="6"/>
  <c r="N88" i="2"/>
  <c r="P89" i="6"/>
  <c r="Q89" i="6" s="1"/>
  <c r="X89" i="6"/>
  <c r="O90" i="6"/>
  <c r="Y89" i="6"/>
  <c r="K89" i="2"/>
  <c r="M89" i="2"/>
  <c r="D89" i="2"/>
  <c r="E89" i="2" s="1"/>
  <c r="C90" i="2"/>
  <c r="AA78" i="2"/>
  <c r="Z78" i="2"/>
  <c r="AC79" i="2"/>
  <c r="L88" i="2"/>
  <c r="M89" i="6"/>
  <c r="K89" i="6"/>
  <c r="D89" i="6"/>
  <c r="L89" i="6" s="1"/>
  <c r="C90" i="6"/>
  <c r="L89" i="2" l="1"/>
  <c r="E89" i="6"/>
  <c r="N89" i="6"/>
  <c r="M90" i="2"/>
  <c r="K90" i="2"/>
  <c r="C91" i="2"/>
  <c r="D90" i="2"/>
  <c r="E90" i="2" s="1"/>
  <c r="N89" i="2"/>
  <c r="Z89" i="6"/>
  <c r="AA79" i="2"/>
  <c r="AC80" i="2"/>
  <c r="Z79" i="2"/>
  <c r="P90" i="6"/>
  <c r="Q90" i="6" s="1"/>
  <c r="O91" i="6"/>
  <c r="X90" i="6"/>
  <c r="Y90" i="6"/>
  <c r="M90" i="6"/>
  <c r="K90" i="6"/>
  <c r="C91" i="6"/>
  <c r="D90" i="6"/>
  <c r="E90" i="6" s="1"/>
  <c r="N90" i="6" l="1"/>
  <c r="Z80" i="2"/>
  <c r="AC81" i="2"/>
  <c r="AA80" i="2"/>
  <c r="K91" i="2"/>
  <c r="C92" i="2"/>
  <c r="M91" i="2"/>
  <c r="D91" i="2"/>
  <c r="E91" i="2" s="1"/>
  <c r="X91" i="6"/>
  <c r="P91" i="6"/>
  <c r="Q91" i="6" s="1"/>
  <c r="Y91" i="6"/>
  <c r="O92" i="6"/>
  <c r="L90" i="2"/>
  <c r="L90" i="6"/>
  <c r="N90" i="2"/>
  <c r="Z90" i="6"/>
  <c r="C92" i="6"/>
  <c r="D91" i="6"/>
  <c r="L91" i="6" s="1"/>
  <c r="M91" i="6"/>
  <c r="K91" i="6"/>
  <c r="N91" i="2" l="1"/>
  <c r="Z91" i="6"/>
  <c r="E91" i="6"/>
  <c r="M92" i="2"/>
  <c r="D92" i="2"/>
  <c r="L92" i="2" s="1"/>
  <c r="K92" i="2"/>
  <c r="C93" i="2"/>
  <c r="Y92" i="6"/>
  <c r="X92" i="6"/>
  <c r="P92" i="6"/>
  <c r="Q92" i="6" s="1"/>
  <c r="O93" i="6"/>
  <c r="L91" i="2"/>
  <c r="AC82" i="2"/>
  <c r="AA81" i="2"/>
  <c r="Z81" i="2"/>
  <c r="N91" i="6"/>
  <c r="C93" i="6"/>
  <c r="M92" i="6"/>
  <c r="D92" i="6"/>
  <c r="E92" i="6" s="1"/>
  <c r="K92" i="6"/>
  <c r="L92" i="6" l="1"/>
  <c r="E92" i="2"/>
  <c r="N92" i="6"/>
  <c r="C94" i="6"/>
  <c r="K93" i="6"/>
  <c r="M93" i="6"/>
  <c r="D93" i="6"/>
  <c r="E93" i="6" s="1"/>
  <c r="P93" i="6"/>
  <c r="Q93" i="6" s="1"/>
  <c r="O94" i="6"/>
  <c r="X93" i="6"/>
  <c r="Y93" i="6"/>
  <c r="K93" i="2"/>
  <c r="C94" i="2"/>
  <c r="D93" i="2"/>
  <c r="L93" i="2" s="1"/>
  <c r="M93" i="2"/>
  <c r="Z82" i="2"/>
  <c r="AC83" i="2"/>
  <c r="AA82" i="2"/>
  <c r="Z92" i="6"/>
  <c r="N92" i="2"/>
  <c r="N10" i="2" s="1"/>
  <c r="Z93" i="6" l="1"/>
  <c r="N93" i="6"/>
  <c r="E93" i="2"/>
  <c r="K94" i="2"/>
  <c r="C95" i="2"/>
  <c r="M94" i="2"/>
  <c r="D94" i="2"/>
  <c r="L94" i="2" s="1"/>
  <c r="L93" i="6"/>
  <c r="N93" i="2"/>
  <c r="X94" i="6"/>
  <c r="O95" i="6"/>
  <c r="Y94" i="6"/>
  <c r="P94" i="6"/>
  <c r="Q94" i="6" s="1"/>
  <c r="Z83" i="2"/>
  <c r="AC84" i="2"/>
  <c r="AA83" i="2"/>
  <c r="C95" i="6"/>
  <c r="K94" i="6"/>
  <c r="D94" i="6"/>
  <c r="E94" i="6" s="1"/>
  <c r="M94" i="6"/>
  <c r="N94" i="2" l="1"/>
  <c r="L94" i="6"/>
  <c r="N94" i="6"/>
  <c r="Z84" i="2"/>
  <c r="AA84" i="2"/>
  <c r="AC85" i="2"/>
  <c r="E94" i="2"/>
  <c r="C96" i="2"/>
  <c r="K95" i="2"/>
  <c r="D95" i="2"/>
  <c r="L95" i="2" s="1"/>
  <c r="M95" i="2"/>
  <c r="Z94" i="6"/>
  <c r="M95" i="6"/>
  <c r="C96" i="6"/>
  <c r="D95" i="6"/>
  <c r="E95" i="6" s="1"/>
  <c r="K95" i="6"/>
  <c r="X95" i="6"/>
  <c r="Y95" i="6"/>
  <c r="O96" i="6"/>
  <c r="P95" i="6"/>
  <c r="Q95" i="6" s="1"/>
  <c r="L95" i="6" l="1"/>
  <c r="N95" i="2"/>
  <c r="Z95" i="6"/>
  <c r="K96" i="2"/>
  <c r="C97" i="2"/>
  <c r="D96" i="2"/>
  <c r="L96" i="2" s="1"/>
  <c r="M96" i="2"/>
  <c r="Z85" i="2"/>
  <c r="AA85" i="2"/>
  <c r="AC86" i="2"/>
  <c r="D96" i="6"/>
  <c r="E96" i="6" s="1"/>
  <c r="M96" i="6"/>
  <c r="K96" i="6"/>
  <c r="C97" i="6"/>
  <c r="N95" i="6"/>
  <c r="E95" i="2"/>
  <c r="P96" i="6"/>
  <c r="Q96" i="6" s="1"/>
  <c r="Y96" i="6"/>
  <c r="O97" i="6"/>
  <c r="X96" i="6"/>
  <c r="N96" i="2" l="1"/>
  <c r="E96" i="2"/>
  <c r="Z96" i="6"/>
  <c r="K97" i="6"/>
  <c r="D97" i="6"/>
  <c r="L97" i="6" s="1"/>
  <c r="C98" i="6"/>
  <c r="M97" i="6"/>
  <c r="N96" i="6"/>
  <c r="L96" i="6"/>
  <c r="C98" i="2"/>
  <c r="D97" i="2"/>
  <c r="E97" i="2" s="1"/>
  <c r="K97" i="2"/>
  <c r="M97" i="2"/>
  <c r="Z86" i="2"/>
  <c r="AC87" i="2"/>
  <c r="AA86" i="2"/>
  <c r="X97" i="6"/>
  <c r="O98" i="6"/>
  <c r="Y97" i="6"/>
  <c r="P97" i="6"/>
  <c r="Q97" i="6" s="1"/>
  <c r="E97" i="6" l="1"/>
  <c r="L97" i="2"/>
  <c r="N97" i="6"/>
  <c r="N97" i="2"/>
  <c r="Z97" i="6"/>
  <c r="AA87" i="2"/>
  <c r="AC88" i="2"/>
  <c r="Z87" i="2"/>
  <c r="C99" i="2"/>
  <c r="M98" i="2"/>
  <c r="K98" i="2"/>
  <c r="D98" i="2"/>
  <c r="E98" i="2" s="1"/>
  <c r="M98" i="6"/>
  <c r="C99" i="6"/>
  <c r="D98" i="6"/>
  <c r="E98" i="6" s="1"/>
  <c r="K98" i="6"/>
  <c r="X98" i="6"/>
  <c r="P98" i="6"/>
  <c r="Q98" i="6" s="1"/>
  <c r="Y98" i="6"/>
  <c r="O99" i="6"/>
  <c r="L98" i="6" l="1"/>
  <c r="N98" i="2"/>
  <c r="Z98" i="6"/>
  <c r="C100" i="6"/>
  <c r="K99" i="6"/>
  <c r="D99" i="6"/>
  <c r="E99" i="6" s="1"/>
  <c r="M99" i="6"/>
  <c r="L98" i="2"/>
  <c r="M99" i="2"/>
  <c r="C100" i="2"/>
  <c r="K99" i="2"/>
  <c r="D99" i="2"/>
  <c r="E99" i="2" s="1"/>
  <c r="O100" i="6"/>
  <c r="X99" i="6"/>
  <c r="Y99" i="6"/>
  <c r="P99" i="6"/>
  <c r="Q99" i="6" s="1"/>
  <c r="AA88" i="2"/>
  <c r="AC89" i="2"/>
  <c r="Z88" i="2"/>
  <c r="N98" i="6"/>
  <c r="L99" i="2" l="1"/>
  <c r="N99" i="6"/>
  <c r="L99" i="6"/>
  <c r="Z99" i="6"/>
  <c r="N99" i="2"/>
  <c r="K100" i="2"/>
  <c r="C101" i="2"/>
  <c r="M100" i="2"/>
  <c r="D100" i="2"/>
  <c r="L100" i="2" s="1"/>
  <c r="Z89" i="2"/>
  <c r="AA89" i="2"/>
  <c r="AC90" i="2"/>
  <c r="O101" i="6"/>
  <c r="X100" i="6"/>
  <c r="P100" i="6"/>
  <c r="Q100" i="6" s="1"/>
  <c r="Y100" i="6"/>
  <c r="D100" i="6"/>
  <c r="L100" i="6" s="1"/>
  <c r="K100" i="6"/>
  <c r="C101" i="6"/>
  <c r="M100" i="6"/>
  <c r="E100" i="2" l="1"/>
  <c r="E100" i="6"/>
  <c r="N100" i="2"/>
  <c r="P101" i="6"/>
  <c r="Q101" i="6" s="1"/>
  <c r="O102" i="6"/>
  <c r="X101" i="6"/>
  <c r="Y101" i="6"/>
  <c r="N100" i="6"/>
  <c r="K101" i="2"/>
  <c r="M101" i="2"/>
  <c r="D101" i="2"/>
  <c r="L101" i="2" s="1"/>
  <c r="C102" i="2"/>
  <c r="AA90" i="2"/>
  <c r="AC91" i="2"/>
  <c r="Z90" i="2"/>
  <c r="Z100" i="6"/>
  <c r="C102" i="6"/>
  <c r="K101" i="6"/>
  <c r="D101" i="6"/>
  <c r="L101" i="6" s="1"/>
  <c r="M101" i="6"/>
  <c r="E101" i="6" l="1"/>
  <c r="D102" i="6"/>
  <c r="E102" i="6" s="1"/>
  <c r="M102" i="6"/>
  <c r="K102" i="6"/>
  <c r="C103" i="6"/>
  <c r="AA91" i="2"/>
  <c r="Z91" i="2"/>
  <c r="AC92" i="2"/>
  <c r="Y102" i="6"/>
  <c r="P102" i="6"/>
  <c r="Q102" i="6" s="1"/>
  <c r="X102" i="6"/>
  <c r="O103" i="6"/>
  <c r="E101" i="2"/>
  <c r="Z101" i="6"/>
  <c r="C103" i="2"/>
  <c r="K102" i="2"/>
  <c r="M102" i="2"/>
  <c r="D102" i="2"/>
  <c r="E102" i="2" s="1"/>
  <c r="N101" i="2"/>
  <c r="N101" i="6"/>
  <c r="L102" i="2" l="1"/>
  <c r="L102" i="6"/>
  <c r="N102" i="2"/>
  <c r="Z102" i="6"/>
  <c r="K103" i="2"/>
  <c r="M103" i="2"/>
  <c r="D103" i="2"/>
  <c r="L103" i="2" s="1"/>
  <c r="C104" i="2"/>
  <c r="P103" i="6"/>
  <c r="Q103" i="6" s="1"/>
  <c r="X103" i="6"/>
  <c r="Y103" i="6"/>
  <c r="O104" i="6"/>
  <c r="N102" i="6"/>
  <c r="Z92" i="2"/>
  <c r="AC93" i="2"/>
  <c r="AA92" i="2"/>
  <c r="C104" i="6"/>
  <c r="D103" i="6"/>
  <c r="L103" i="6" s="1"/>
  <c r="M103" i="6"/>
  <c r="K103" i="6"/>
  <c r="E103" i="2" l="1"/>
  <c r="N103" i="2"/>
  <c r="E103" i="6"/>
  <c r="AA93" i="2"/>
  <c r="Z93" i="2"/>
  <c r="AC94" i="2"/>
  <c r="O105" i="6"/>
  <c r="P104" i="6"/>
  <c r="Q104" i="6" s="1"/>
  <c r="Y104" i="6"/>
  <c r="X104" i="6"/>
  <c r="Z103" i="6"/>
  <c r="K104" i="6"/>
  <c r="M104" i="6"/>
  <c r="C105" i="6"/>
  <c r="D104" i="6"/>
  <c r="E104" i="6" s="1"/>
  <c r="D104" i="2"/>
  <c r="E104" i="2" s="1"/>
  <c r="M104" i="2"/>
  <c r="C105" i="2"/>
  <c r="K104" i="2"/>
  <c r="N103" i="6"/>
  <c r="Z104" i="6" l="1"/>
  <c r="N104" i="6"/>
  <c r="L104" i="6"/>
  <c r="N104" i="2"/>
  <c r="K105" i="6"/>
  <c r="D105" i="6"/>
  <c r="L105" i="6" s="1"/>
  <c r="C106" i="6"/>
  <c r="M105" i="6"/>
  <c r="Z94" i="2"/>
  <c r="AA94" i="2"/>
  <c r="AC95" i="2"/>
  <c r="L104" i="2"/>
  <c r="M105" i="2"/>
  <c r="K105" i="2"/>
  <c r="D105" i="2"/>
  <c r="L105" i="2" s="1"/>
  <c r="C106" i="2"/>
  <c r="Y105" i="6"/>
  <c r="P105" i="6"/>
  <c r="Q105" i="6" s="1"/>
  <c r="X105" i="6"/>
  <c r="O106" i="6"/>
  <c r="N105" i="6" l="1"/>
  <c r="E105" i="2"/>
  <c r="E105" i="6"/>
  <c r="N105" i="2"/>
  <c r="K106" i="2"/>
  <c r="M106" i="2"/>
  <c r="C107" i="2"/>
  <c r="D106" i="2"/>
  <c r="E106" i="2" s="1"/>
  <c r="K106" i="6"/>
  <c r="D106" i="6"/>
  <c r="E106" i="6" s="1"/>
  <c r="M106" i="6"/>
  <c r="C107" i="6"/>
  <c r="AA95" i="2"/>
  <c r="Z95" i="2"/>
  <c r="AC96" i="2"/>
  <c r="Y106" i="6"/>
  <c r="O107" i="6"/>
  <c r="X106" i="6"/>
  <c r="P106" i="6"/>
  <c r="Q106" i="6" s="1"/>
  <c r="Z105" i="6"/>
  <c r="L106" i="6" l="1"/>
  <c r="N106" i="2"/>
  <c r="N106" i="6"/>
  <c r="Z96" i="2"/>
  <c r="AC97" i="2"/>
  <c r="AA96" i="2"/>
  <c r="P107" i="6"/>
  <c r="Q107" i="6" s="1"/>
  <c r="X107" i="6"/>
  <c r="O108" i="6"/>
  <c r="Y107" i="6"/>
  <c r="L106" i="2"/>
  <c r="K107" i="6"/>
  <c r="D107" i="6"/>
  <c r="E107" i="6" s="1"/>
  <c r="M107" i="6"/>
  <c r="C108" i="6"/>
  <c r="Z106" i="6"/>
  <c r="K107" i="2"/>
  <c r="D107" i="2"/>
  <c r="E107" i="2" s="1"/>
  <c r="M107" i="2"/>
  <c r="C108" i="2"/>
  <c r="N107" i="6" l="1"/>
  <c r="L107" i="6"/>
  <c r="Y108" i="6"/>
  <c r="O109" i="6"/>
  <c r="X108" i="6"/>
  <c r="P108" i="6"/>
  <c r="Q108" i="6" s="1"/>
  <c r="Z107" i="6"/>
  <c r="AA97" i="2"/>
  <c r="AC98" i="2"/>
  <c r="Z97" i="2"/>
  <c r="K108" i="6"/>
  <c r="C109" i="6"/>
  <c r="D108" i="6"/>
  <c r="L108" i="6" s="1"/>
  <c r="M108" i="6"/>
  <c r="K108" i="2"/>
  <c r="C109" i="2"/>
  <c r="D108" i="2"/>
  <c r="L108" i="2" s="1"/>
  <c r="M108" i="2"/>
  <c r="L107" i="2"/>
  <c r="N107" i="2"/>
  <c r="N108" i="6" l="1"/>
  <c r="Z108" i="6"/>
  <c r="E108" i="2"/>
  <c r="K109" i="6"/>
  <c r="M109" i="6"/>
  <c r="D109" i="6"/>
  <c r="L109" i="6" s="1"/>
  <c r="C110" i="6"/>
  <c r="AC99" i="2"/>
  <c r="AA98" i="2"/>
  <c r="Z98" i="2"/>
  <c r="P109" i="6"/>
  <c r="Q109" i="6" s="1"/>
  <c r="O110" i="6"/>
  <c r="Y109" i="6"/>
  <c r="X109" i="6"/>
  <c r="N108" i="2"/>
  <c r="E108" i="6"/>
  <c r="M109" i="2"/>
  <c r="D109" i="2"/>
  <c r="L109" i="2" s="1"/>
  <c r="K109" i="2"/>
  <c r="C110" i="2"/>
  <c r="Z109" i="6" l="1"/>
  <c r="N109" i="6"/>
  <c r="N109" i="2"/>
  <c r="E109" i="6"/>
  <c r="Y110" i="6"/>
  <c r="O111" i="6"/>
  <c r="P110" i="6"/>
  <c r="Q110" i="6" s="1"/>
  <c r="X110" i="6"/>
  <c r="Z99" i="2"/>
  <c r="AC100" i="2"/>
  <c r="AA99" i="2"/>
  <c r="M110" i="6"/>
  <c r="C111" i="6"/>
  <c r="K110" i="6"/>
  <c r="D110" i="6"/>
  <c r="E110" i="6" s="1"/>
  <c r="M110" i="2"/>
  <c r="K110" i="2"/>
  <c r="C111" i="2"/>
  <c r="D110" i="2"/>
  <c r="L110" i="2" s="1"/>
  <c r="E109" i="2"/>
  <c r="Z110" i="6" l="1"/>
  <c r="E110" i="2"/>
  <c r="L110" i="6"/>
  <c r="N110" i="6"/>
  <c r="AC101" i="2"/>
  <c r="Z100" i="2"/>
  <c r="AA100" i="2"/>
  <c r="P111" i="6"/>
  <c r="Q111" i="6" s="1"/>
  <c r="Y111" i="6"/>
  <c r="O112" i="6"/>
  <c r="X111" i="6"/>
  <c r="M111" i="2"/>
  <c r="K111" i="2"/>
  <c r="D111" i="2"/>
  <c r="L111" i="2" s="1"/>
  <c r="C112" i="2"/>
  <c r="N110" i="2"/>
  <c r="M111" i="6"/>
  <c r="K111" i="6"/>
  <c r="D111" i="6"/>
  <c r="L111" i="6" s="1"/>
  <c r="C112" i="6"/>
  <c r="E111" i="6" l="1"/>
  <c r="N111" i="6"/>
  <c r="Z111" i="6"/>
  <c r="C113" i="2"/>
  <c r="K112" i="2"/>
  <c r="D112" i="2"/>
  <c r="L112" i="2" s="1"/>
  <c r="M112" i="2"/>
  <c r="E111" i="2"/>
  <c r="Y112" i="6"/>
  <c r="O113" i="6"/>
  <c r="X112" i="6"/>
  <c r="P112" i="6"/>
  <c r="Q112" i="6" s="1"/>
  <c r="AA101" i="2"/>
  <c r="Z101" i="2"/>
  <c r="AD2" i="2" s="1"/>
  <c r="AE2" i="2" s="1"/>
  <c r="AC102" i="2"/>
  <c r="AC103" i="2" s="1"/>
  <c r="AC104" i="2" s="1"/>
  <c r="AC105" i="2" s="1"/>
  <c r="AC106" i="2" s="1"/>
  <c r="AC107" i="2" s="1"/>
  <c r="AC108" i="2" s="1"/>
  <c r="AC109" i="2" s="1"/>
  <c r="AC110" i="2" s="1"/>
  <c r="AC111" i="2" s="1"/>
  <c r="AC112" i="2" s="1"/>
  <c r="AC113" i="2" s="1"/>
  <c r="AC114" i="2" s="1"/>
  <c r="AC115" i="2" s="1"/>
  <c r="AC116" i="2" s="1"/>
  <c r="AC117" i="2" s="1"/>
  <c r="AC118" i="2" s="1"/>
  <c r="AC119" i="2" s="1"/>
  <c r="AC120" i="2" s="1"/>
  <c r="AC121" i="2" s="1"/>
  <c r="AC122" i="2" s="1"/>
  <c r="AC123" i="2" s="1"/>
  <c r="AC124" i="2" s="1"/>
  <c r="AC125" i="2" s="1"/>
  <c r="AC126" i="2" s="1"/>
  <c r="AC127" i="2" s="1"/>
  <c r="AC128" i="2" s="1"/>
  <c r="AC129" i="2" s="1"/>
  <c r="AC130" i="2" s="1"/>
  <c r="AC131" i="2" s="1"/>
  <c r="AC132" i="2" s="1"/>
  <c r="AC133" i="2" s="1"/>
  <c r="AC134" i="2" s="1"/>
  <c r="AC135" i="2" s="1"/>
  <c r="AC136" i="2" s="1"/>
  <c r="AC137" i="2" s="1"/>
  <c r="AC138" i="2" s="1"/>
  <c r="AC139" i="2" s="1"/>
  <c r="AC140" i="2" s="1"/>
  <c r="AC141" i="2" s="1"/>
  <c r="AC142" i="2" s="1"/>
  <c r="AC143" i="2" s="1"/>
  <c r="AC144" i="2" s="1"/>
  <c r="AC145" i="2" s="1"/>
  <c r="AC146" i="2" s="1"/>
  <c r="AC147" i="2" s="1"/>
  <c r="AC148" i="2" s="1"/>
  <c r="AC149" i="2" s="1"/>
  <c r="AC150" i="2" s="1"/>
  <c r="AC151" i="2" s="1"/>
  <c r="AC152" i="2" s="1"/>
  <c r="AC153" i="2" s="1"/>
  <c r="AC154" i="2" s="1"/>
  <c r="AC155" i="2" s="1"/>
  <c r="AC156" i="2" s="1"/>
  <c r="AC157" i="2" s="1"/>
  <c r="AC158" i="2" s="1"/>
  <c r="AC159" i="2" s="1"/>
  <c r="AC160" i="2" s="1"/>
  <c r="AC161" i="2" s="1"/>
  <c r="AC162" i="2" s="1"/>
  <c r="AC163" i="2" s="1"/>
  <c r="AC164" i="2" s="1"/>
  <c r="AC165" i="2" s="1"/>
  <c r="AC166" i="2" s="1"/>
  <c r="AC167" i="2" s="1"/>
  <c r="AC168" i="2" s="1"/>
  <c r="AC169" i="2" s="1"/>
  <c r="AC170" i="2" s="1"/>
  <c r="AC171" i="2" s="1"/>
  <c r="AC172" i="2" s="1"/>
  <c r="AC173" i="2" s="1"/>
  <c r="AC174" i="2" s="1"/>
  <c r="AC175" i="2" s="1"/>
  <c r="AC176" i="2" s="1"/>
  <c r="AC177" i="2" s="1"/>
  <c r="AC178" i="2" s="1"/>
  <c r="AC179" i="2" s="1"/>
  <c r="AC180" i="2" s="1"/>
  <c r="AC181" i="2" s="1"/>
  <c r="AC182" i="2" s="1"/>
  <c r="AC183" i="2" s="1"/>
  <c r="AC184" i="2" s="1"/>
  <c r="AC185" i="2" s="1"/>
  <c r="AC186" i="2" s="1"/>
  <c r="AC187" i="2" s="1"/>
  <c r="AC188" i="2" s="1"/>
  <c r="AC189" i="2" s="1"/>
  <c r="AC190" i="2" s="1"/>
  <c r="AC191" i="2" s="1"/>
  <c r="AC192" i="2" s="1"/>
  <c r="AC193" i="2" s="1"/>
  <c r="AC194" i="2" s="1"/>
  <c r="AC195" i="2" s="1"/>
  <c r="AC196" i="2" s="1"/>
  <c r="AC197" i="2" s="1"/>
  <c r="AC198" i="2" s="1"/>
  <c r="AC199" i="2" s="1"/>
  <c r="AC200" i="2" s="1"/>
  <c r="AC201" i="2" s="1"/>
  <c r="AC202" i="2" s="1"/>
  <c r="N111" i="2"/>
  <c r="K112" i="6"/>
  <c r="C113" i="6"/>
  <c r="D112" i="6"/>
  <c r="E112" i="6" s="1"/>
  <c r="M112" i="6"/>
  <c r="N112" i="2" l="1"/>
  <c r="E112" i="2"/>
  <c r="Z112" i="6"/>
  <c r="L112" i="6"/>
  <c r="Y113" i="6"/>
  <c r="X113" i="6"/>
  <c r="P113" i="6"/>
  <c r="Q113" i="6" s="1"/>
  <c r="O114" i="6"/>
  <c r="N112" i="6"/>
  <c r="K113" i="6"/>
  <c r="C114" i="6"/>
  <c r="D113" i="6"/>
  <c r="E113" i="6" s="1"/>
  <c r="M113" i="6"/>
  <c r="K113" i="2"/>
  <c r="D113" i="2"/>
  <c r="E113" i="2" s="1"/>
  <c r="C114" i="2"/>
  <c r="M113" i="2"/>
  <c r="L113" i="6" l="1"/>
  <c r="N113" i="6"/>
  <c r="Z113" i="6"/>
  <c r="N113" i="2"/>
  <c r="P114" i="6"/>
  <c r="Q114" i="6" s="1"/>
  <c r="O115" i="6"/>
  <c r="Y114" i="6"/>
  <c r="X114" i="6"/>
  <c r="L113" i="2"/>
  <c r="C115" i="2"/>
  <c r="M114" i="2"/>
  <c r="K114" i="2"/>
  <c r="D114" i="2"/>
  <c r="E114" i="2" s="1"/>
  <c r="D114" i="6"/>
  <c r="E114" i="6" s="1"/>
  <c r="C115" i="6"/>
  <c r="K114" i="6"/>
  <c r="M114" i="6"/>
  <c r="L114" i="6" l="1"/>
  <c r="N114" i="6"/>
  <c r="Z114" i="6"/>
  <c r="L114" i="2"/>
  <c r="N114" i="2"/>
  <c r="Y115" i="6"/>
  <c r="O116" i="6"/>
  <c r="X115" i="6"/>
  <c r="P115" i="6"/>
  <c r="Q115" i="6" s="1"/>
  <c r="M115" i="6"/>
  <c r="D115" i="6"/>
  <c r="E115" i="6" s="1"/>
  <c r="K115" i="6"/>
  <c r="C116" i="6"/>
  <c r="D115" i="2"/>
  <c r="L115" i="2" s="1"/>
  <c r="K115" i="2"/>
  <c r="M115" i="2"/>
  <c r="C116" i="2"/>
  <c r="Z115" i="6" l="1"/>
  <c r="L115" i="6"/>
  <c r="E115" i="2"/>
  <c r="N115" i="2"/>
  <c r="D116" i="2"/>
  <c r="E116" i="2" s="1"/>
  <c r="K116" i="2"/>
  <c r="C117" i="2"/>
  <c r="M116" i="2"/>
  <c r="K116" i="6"/>
  <c r="C117" i="6"/>
  <c r="M116" i="6"/>
  <c r="D116" i="6"/>
  <c r="L116" i="6" s="1"/>
  <c r="N115" i="6"/>
  <c r="O117" i="6"/>
  <c r="X116" i="6"/>
  <c r="P116" i="6"/>
  <c r="Q116" i="6" s="1"/>
  <c r="Y116" i="6"/>
  <c r="L116" i="2" l="1"/>
  <c r="N116" i="2"/>
  <c r="N116" i="6"/>
  <c r="Z116" i="6"/>
  <c r="P117" i="6"/>
  <c r="Q117" i="6" s="1"/>
  <c r="O118" i="6"/>
  <c r="X117" i="6"/>
  <c r="Y117" i="6"/>
  <c r="C118" i="6"/>
  <c r="M117" i="6"/>
  <c r="K117" i="6"/>
  <c r="D117" i="6"/>
  <c r="E117" i="6" s="1"/>
  <c r="E116" i="6"/>
  <c r="D117" i="2"/>
  <c r="L117" i="2" s="1"/>
  <c r="K117" i="2"/>
  <c r="C118" i="2"/>
  <c r="M117" i="2"/>
  <c r="E117" i="2" l="1"/>
  <c r="N117" i="2"/>
  <c r="L117" i="6"/>
  <c r="P118" i="6"/>
  <c r="Q118" i="6" s="1"/>
  <c r="Y118" i="6"/>
  <c r="O119" i="6"/>
  <c r="X118" i="6"/>
  <c r="D118" i="6"/>
  <c r="E118" i="6" s="1"/>
  <c r="C119" i="6"/>
  <c r="M118" i="6"/>
  <c r="K118" i="6"/>
  <c r="Z117" i="6"/>
  <c r="D118" i="2"/>
  <c r="E118" i="2" s="1"/>
  <c r="K118" i="2"/>
  <c r="C119" i="2"/>
  <c r="M118" i="2"/>
  <c r="N117" i="6"/>
  <c r="Z118" i="6" l="1"/>
  <c r="L118" i="6"/>
  <c r="L118" i="2"/>
  <c r="N118" i="2"/>
  <c r="M119" i="2"/>
  <c r="D119" i="2"/>
  <c r="E119" i="2" s="1"/>
  <c r="K119" i="2"/>
  <c r="C120" i="2"/>
  <c r="M119" i="6"/>
  <c r="K119" i="6"/>
  <c r="D119" i="6"/>
  <c r="L119" i="6" s="1"/>
  <c r="C120" i="6"/>
  <c r="N118" i="6"/>
  <c r="O120" i="6"/>
  <c r="X119" i="6"/>
  <c r="Y119" i="6"/>
  <c r="P119" i="6"/>
  <c r="Q119" i="6" s="1"/>
  <c r="E119" i="6" l="1"/>
  <c r="L119" i="2"/>
  <c r="Z119" i="6"/>
  <c r="O121" i="6"/>
  <c r="P120" i="6"/>
  <c r="Q120" i="6" s="1"/>
  <c r="X120" i="6"/>
  <c r="Y120" i="6"/>
  <c r="K120" i="2"/>
  <c r="C121" i="2"/>
  <c r="M120" i="2"/>
  <c r="D120" i="2"/>
  <c r="L120" i="2" s="1"/>
  <c r="K120" i="6"/>
  <c r="D120" i="6"/>
  <c r="L120" i="6" s="1"/>
  <c r="M120" i="6"/>
  <c r="C121" i="6"/>
  <c r="N119" i="6"/>
  <c r="N119" i="2"/>
  <c r="E120" i="6" l="1"/>
  <c r="N120" i="2"/>
  <c r="N120" i="6"/>
  <c r="E120" i="2"/>
  <c r="M121" i="6"/>
  <c r="D121" i="6"/>
  <c r="L121" i="6" s="1"/>
  <c r="C122" i="6"/>
  <c r="K121" i="6"/>
  <c r="D121" i="2"/>
  <c r="L121" i="2" s="1"/>
  <c r="C122" i="2"/>
  <c r="K121" i="2"/>
  <c r="M121" i="2"/>
  <c r="P121" i="6"/>
  <c r="Q121" i="6" s="1"/>
  <c r="Y121" i="6"/>
  <c r="O122" i="6"/>
  <c r="X121" i="6"/>
  <c r="Z120" i="6"/>
  <c r="E121" i="2" l="1"/>
  <c r="N121" i="2"/>
  <c r="E121" i="6"/>
  <c r="Z121" i="6"/>
  <c r="X122" i="6"/>
  <c r="O123" i="6"/>
  <c r="Y122" i="6"/>
  <c r="P122" i="6"/>
  <c r="Q122" i="6" s="1"/>
  <c r="M122" i="2"/>
  <c r="K122" i="2"/>
  <c r="D122" i="2"/>
  <c r="E122" i="2" s="1"/>
  <c r="C123" i="2"/>
  <c r="K122" i="6"/>
  <c r="M122" i="6"/>
  <c r="D122" i="6"/>
  <c r="E122" i="6" s="1"/>
  <c r="C123" i="6"/>
  <c r="N121" i="6"/>
  <c r="N122" i="6" l="1"/>
  <c r="L122" i="6"/>
  <c r="M123" i="2"/>
  <c r="K123" i="2"/>
  <c r="D123" i="2"/>
  <c r="L123" i="2" s="1"/>
  <c r="C124" i="2"/>
  <c r="L122" i="2"/>
  <c r="Z122" i="6"/>
  <c r="D123" i="6"/>
  <c r="E123" i="6" s="1"/>
  <c r="M123" i="6"/>
  <c r="C124" i="6"/>
  <c r="K123" i="6"/>
  <c r="N122" i="2"/>
  <c r="O124" i="6"/>
  <c r="P123" i="6"/>
  <c r="Q123" i="6" s="1"/>
  <c r="Y123" i="6"/>
  <c r="X123" i="6"/>
  <c r="L123" i="6" l="1"/>
  <c r="N123" i="2"/>
  <c r="Y124" i="6"/>
  <c r="P124" i="6"/>
  <c r="Q124" i="6" s="1"/>
  <c r="X124" i="6"/>
  <c r="O125" i="6"/>
  <c r="E123" i="2"/>
  <c r="M124" i="6"/>
  <c r="K124" i="6"/>
  <c r="D124" i="6"/>
  <c r="E124" i="6" s="1"/>
  <c r="C125" i="6"/>
  <c r="M124" i="2"/>
  <c r="C125" i="2"/>
  <c r="K124" i="2"/>
  <c r="D124" i="2"/>
  <c r="E124" i="2" s="1"/>
  <c r="Z123" i="6"/>
  <c r="N123" i="6"/>
  <c r="L124" i="2" l="1"/>
  <c r="Z124" i="6"/>
  <c r="M125" i="6"/>
  <c r="D125" i="6"/>
  <c r="L125" i="6" s="1"/>
  <c r="K125" i="6"/>
  <c r="C126" i="6"/>
  <c r="L124" i="6"/>
  <c r="X125" i="6"/>
  <c r="O126" i="6"/>
  <c r="Y125" i="6"/>
  <c r="P125" i="6"/>
  <c r="Q125" i="6" s="1"/>
  <c r="M125" i="2"/>
  <c r="K125" i="2"/>
  <c r="C126" i="2"/>
  <c r="D125" i="2"/>
  <c r="E125" i="2" s="1"/>
  <c r="N124" i="2"/>
  <c r="N124" i="6"/>
  <c r="L125" i="2" l="1"/>
  <c r="O127" i="6"/>
  <c r="Y126" i="6"/>
  <c r="X126" i="6"/>
  <c r="P126" i="6"/>
  <c r="Q126" i="6" s="1"/>
  <c r="M126" i="2"/>
  <c r="K126" i="2"/>
  <c r="C127" i="2"/>
  <c r="D126" i="2"/>
  <c r="L126" i="2" s="1"/>
  <c r="N125" i="2"/>
  <c r="C127" i="6"/>
  <c r="M126" i="6"/>
  <c r="K126" i="6"/>
  <c r="D126" i="6"/>
  <c r="E126" i="6" s="1"/>
  <c r="N125" i="6"/>
  <c r="Z125" i="6"/>
  <c r="E125" i="6"/>
  <c r="E126" i="2" l="1"/>
  <c r="Z126" i="6"/>
  <c r="L126" i="6"/>
  <c r="N126" i="6"/>
  <c r="C128" i="2"/>
  <c r="K127" i="2"/>
  <c r="D127" i="2"/>
  <c r="L127" i="2" s="1"/>
  <c r="M127" i="2"/>
  <c r="X127" i="6"/>
  <c r="P127" i="6"/>
  <c r="Q127" i="6" s="1"/>
  <c r="O128" i="6"/>
  <c r="Y127" i="6"/>
  <c r="D127" i="6"/>
  <c r="E127" i="6" s="1"/>
  <c r="C128" i="6"/>
  <c r="K127" i="6"/>
  <c r="M127" i="6"/>
  <c r="N126" i="2"/>
  <c r="N127" i="2" l="1"/>
  <c r="L127" i="6"/>
  <c r="E127" i="2"/>
  <c r="N127" i="6"/>
  <c r="K128" i="2"/>
  <c r="D128" i="2"/>
  <c r="L128" i="2" s="1"/>
  <c r="C129" i="2"/>
  <c r="M128" i="2"/>
  <c r="M128" i="6"/>
  <c r="C129" i="6"/>
  <c r="K128" i="6"/>
  <c r="D128" i="6"/>
  <c r="L128" i="6" s="1"/>
  <c r="Y128" i="6"/>
  <c r="O129" i="6"/>
  <c r="X128" i="6"/>
  <c r="P128" i="6"/>
  <c r="Q128" i="6" s="1"/>
  <c r="Z127" i="6"/>
  <c r="N128" i="2" l="1"/>
  <c r="Z128" i="6"/>
  <c r="E128" i="2"/>
  <c r="E128" i="6"/>
  <c r="M129" i="2"/>
  <c r="K129" i="2"/>
  <c r="D129" i="2"/>
  <c r="L129" i="2" s="1"/>
  <c r="C130" i="2"/>
  <c r="P129" i="6"/>
  <c r="Q129" i="6" s="1"/>
  <c r="Y129" i="6"/>
  <c r="X129" i="6"/>
  <c r="O130" i="6"/>
  <c r="D129" i="6"/>
  <c r="L129" i="6" s="1"/>
  <c r="C130" i="6"/>
  <c r="M129" i="6"/>
  <c r="K129" i="6"/>
  <c r="N128" i="6"/>
  <c r="E129" i="2" l="1"/>
  <c r="Z129" i="6"/>
  <c r="E129" i="6"/>
  <c r="Y130" i="6"/>
  <c r="O131" i="6"/>
  <c r="P130" i="6"/>
  <c r="Q130" i="6" s="1"/>
  <c r="X130" i="6"/>
  <c r="N129" i="6"/>
  <c r="M130" i="2"/>
  <c r="D130" i="2"/>
  <c r="E130" i="2" s="1"/>
  <c r="C131" i="2"/>
  <c r="K130" i="2"/>
  <c r="N129" i="2"/>
  <c r="M130" i="6"/>
  <c r="K130" i="6"/>
  <c r="D130" i="6"/>
  <c r="E130" i="6" s="1"/>
  <c r="C131" i="6"/>
  <c r="Z130" i="6" l="1"/>
  <c r="L130" i="2"/>
  <c r="M131" i="2"/>
  <c r="C132" i="2"/>
  <c r="K131" i="2"/>
  <c r="D131" i="2"/>
  <c r="E131" i="2" s="1"/>
  <c r="N130" i="2"/>
  <c r="Y131" i="6"/>
  <c r="O132" i="6"/>
  <c r="P131" i="6"/>
  <c r="Q131" i="6" s="1"/>
  <c r="X131" i="6"/>
  <c r="L130" i="6"/>
  <c r="N130" i="6"/>
  <c r="D131" i="6"/>
  <c r="E131" i="6" s="1"/>
  <c r="K131" i="6"/>
  <c r="C132" i="6"/>
  <c r="M131" i="6"/>
  <c r="N131" i="6" l="1"/>
  <c r="Z131" i="6"/>
  <c r="C133" i="6"/>
  <c r="D132" i="6"/>
  <c r="E132" i="6" s="1"/>
  <c r="M132" i="6"/>
  <c r="K132" i="6"/>
  <c r="P132" i="6"/>
  <c r="Q132" i="6" s="1"/>
  <c r="Y132" i="6"/>
  <c r="X132" i="6"/>
  <c r="O133" i="6"/>
  <c r="L131" i="2"/>
  <c r="C133" i="2"/>
  <c r="K132" i="2"/>
  <c r="D132" i="2"/>
  <c r="L132" i="2" s="1"/>
  <c r="M132" i="2"/>
  <c r="L131" i="6"/>
  <c r="N131" i="2"/>
  <c r="Z132" i="6" l="1"/>
  <c r="N132" i="2"/>
  <c r="E132" i="2"/>
  <c r="P133" i="6"/>
  <c r="Q133" i="6" s="1"/>
  <c r="O134" i="6"/>
  <c r="Y133" i="6"/>
  <c r="X133" i="6"/>
  <c r="M133" i="2"/>
  <c r="K133" i="2"/>
  <c r="C134" i="2"/>
  <c r="D133" i="2"/>
  <c r="L133" i="2" s="1"/>
  <c r="L132" i="6"/>
  <c r="N132" i="6"/>
  <c r="M133" i="6"/>
  <c r="C134" i="6"/>
  <c r="K133" i="6"/>
  <c r="D133" i="6"/>
  <c r="L133" i="6" s="1"/>
  <c r="Z133" i="6" l="1"/>
  <c r="D134" i="6"/>
  <c r="L134" i="6" s="1"/>
  <c r="M134" i="6"/>
  <c r="C135" i="6"/>
  <c r="K134" i="6"/>
  <c r="E133" i="6"/>
  <c r="K134" i="2"/>
  <c r="C135" i="2"/>
  <c r="D134" i="2"/>
  <c r="L134" i="2" s="1"/>
  <c r="M134" i="2"/>
  <c r="E133" i="2"/>
  <c r="N133" i="6"/>
  <c r="N133" i="2"/>
  <c r="Y134" i="6"/>
  <c r="P134" i="6"/>
  <c r="Q134" i="6" s="1"/>
  <c r="O135" i="6"/>
  <c r="X134" i="6"/>
  <c r="E134" i="6" l="1"/>
  <c r="N134" i="2"/>
  <c r="E134" i="2"/>
  <c r="C136" i="2"/>
  <c r="K135" i="2"/>
  <c r="D135" i="2"/>
  <c r="L135" i="2" s="1"/>
  <c r="M135" i="2"/>
  <c r="K135" i="6"/>
  <c r="D135" i="6"/>
  <c r="E135" i="6" s="1"/>
  <c r="C136" i="6"/>
  <c r="M135" i="6"/>
  <c r="Z134" i="6"/>
  <c r="N134" i="6"/>
  <c r="P135" i="6"/>
  <c r="Q135" i="6" s="1"/>
  <c r="Y135" i="6"/>
  <c r="X135" i="6"/>
  <c r="O136" i="6"/>
  <c r="N135" i="6" l="1"/>
  <c r="L135" i="6"/>
  <c r="N135" i="2"/>
  <c r="Z135" i="6"/>
  <c r="K136" i="2"/>
  <c r="M136" i="2"/>
  <c r="C137" i="2"/>
  <c r="D136" i="2"/>
  <c r="L136" i="2" s="1"/>
  <c r="D136" i="6"/>
  <c r="L136" i="6" s="1"/>
  <c r="C137" i="6"/>
  <c r="M136" i="6"/>
  <c r="K136" i="6"/>
  <c r="E135" i="2"/>
  <c r="Y136" i="6"/>
  <c r="P136" i="6"/>
  <c r="Q136" i="6" s="1"/>
  <c r="X136" i="6"/>
  <c r="O137" i="6"/>
  <c r="E136" i="6" l="1"/>
  <c r="E136" i="2"/>
  <c r="N136" i="2"/>
  <c r="K137" i="2"/>
  <c r="D137" i="2"/>
  <c r="L137" i="2" s="1"/>
  <c r="M137" i="2"/>
  <c r="C138" i="2"/>
  <c r="C138" i="6"/>
  <c r="M137" i="6"/>
  <c r="D137" i="6"/>
  <c r="L137" i="6" s="1"/>
  <c r="K137" i="6"/>
  <c r="Z136" i="6"/>
  <c r="N136" i="6"/>
  <c r="X137" i="6"/>
  <c r="P137" i="6"/>
  <c r="Q137" i="6" s="1"/>
  <c r="O138" i="6"/>
  <c r="Y137" i="6"/>
  <c r="N137" i="2" l="1"/>
  <c r="E137" i="2"/>
  <c r="Z137" i="6"/>
  <c r="X138" i="6"/>
  <c r="Y138" i="6"/>
  <c r="P138" i="6"/>
  <c r="Q138" i="6" s="1"/>
  <c r="O139" i="6"/>
  <c r="N137" i="6"/>
  <c r="K138" i="2"/>
  <c r="M138" i="2"/>
  <c r="D138" i="2"/>
  <c r="L138" i="2" s="1"/>
  <c r="C139" i="2"/>
  <c r="E137" i="6"/>
  <c r="D138" i="6"/>
  <c r="E138" i="6" s="1"/>
  <c r="K138" i="6"/>
  <c r="M138" i="6"/>
  <c r="C139" i="6"/>
  <c r="N138" i="2" l="1"/>
  <c r="L138" i="6"/>
  <c r="E138" i="2"/>
  <c r="K139" i="6"/>
  <c r="C140" i="6"/>
  <c r="D139" i="6"/>
  <c r="L139" i="6" s="1"/>
  <c r="M139" i="6"/>
  <c r="P139" i="6"/>
  <c r="Q139" i="6" s="1"/>
  <c r="X139" i="6"/>
  <c r="Y139" i="6"/>
  <c r="O140" i="6"/>
  <c r="N138" i="6"/>
  <c r="C140" i="2"/>
  <c r="M139" i="2"/>
  <c r="K139" i="2"/>
  <c r="D139" i="2"/>
  <c r="L139" i="2" s="1"/>
  <c r="Z138" i="6"/>
  <c r="N139" i="6" l="1"/>
  <c r="E139" i="2"/>
  <c r="M140" i="6"/>
  <c r="K140" i="6"/>
  <c r="D140" i="6"/>
  <c r="E140" i="6" s="1"/>
  <c r="C141" i="6"/>
  <c r="N139" i="2"/>
  <c r="X140" i="6"/>
  <c r="Y140" i="6"/>
  <c r="O141" i="6"/>
  <c r="P140" i="6"/>
  <c r="Q140" i="6" s="1"/>
  <c r="Z139" i="6"/>
  <c r="E139" i="6"/>
  <c r="M140" i="2"/>
  <c r="C141" i="2"/>
  <c r="D140" i="2"/>
  <c r="L140" i="2" s="1"/>
  <c r="K140" i="2"/>
  <c r="N140" i="2" l="1"/>
  <c r="E140" i="2"/>
  <c r="Z140" i="6"/>
  <c r="L140" i="6"/>
  <c r="X141" i="6"/>
  <c r="Y141" i="6"/>
  <c r="O142" i="6"/>
  <c r="P141" i="6"/>
  <c r="Q141" i="6" s="1"/>
  <c r="D141" i="6"/>
  <c r="L141" i="6" s="1"/>
  <c r="C142" i="6"/>
  <c r="K141" i="6"/>
  <c r="M141" i="6"/>
  <c r="N140" i="6"/>
  <c r="C142" i="2"/>
  <c r="D141" i="2"/>
  <c r="L141" i="2" s="1"/>
  <c r="M141" i="2"/>
  <c r="K141" i="2"/>
  <c r="E141" i="6" l="1"/>
  <c r="E141" i="2"/>
  <c r="N141" i="2"/>
  <c r="N141" i="6"/>
  <c r="O143" i="6"/>
  <c r="X142" i="6"/>
  <c r="P142" i="6"/>
  <c r="Q142" i="6" s="1"/>
  <c r="Y142" i="6"/>
  <c r="K142" i="2"/>
  <c r="D142" i="2"/>
  <c r="E142" i="2" s="1"/>
  <c r="M142" i="2"/>
  <c r="C143" i="2"/>
  <c r="M142" i="6"/>
  <c r="C143" i="6"/>
  <c r="K142" i="6"/>
  <c r="D142" i="6"/>
  <c r="L142" i="6" s="1"/>
  <c r="Z141" i="6"/>
  <c r="N142" i="2" l="1"/>
  <c r="L142" i="2"/>
  <c r="E142" i="6"/>
  <c r="Z142" i="6"/>
  <c r="N142" i="6"/>
  <c r="K143" i="2"/>
  <c r="D143" i="2"/>
  <c r="L143" i="2" s="1"/>
  <c r="M143" i="2"/>
  <c r="C144" i="2"/>
  <c r="Y143" i="6"/>
  <c r="O144" i="6"/>
  <c r="X143" i="6"/>
  <c r="P143" i="6"/>
  <c r="Q143" i="6" s="1"/>
  <c r="C144" i="6"/>
  <c r="K143" i="6"/>
  <c r="M143" i="6"/>
  <c r="D143" i="6"/>
  <c r="E143" i="6" s="1"/>
  <c r="N143" i="6" l="1"/>
  <c r="E143" i="2"/>
  <c r="N143" i="2"/>
  <c r="Z143" i="6"/>
  <c r="L143" i="6"/>
  <c r="C145" i="6"/>
  <c r="K144" i="6"/>
  <c r="D144" i="6"/>
  <c r="E144" i="6" s="1"/>
  <c r="M144" i="6"/>
  <c r="K144" i="2"/>
  <c r="C145" i="2"/>
  <c r="M144" i="2"/>
  <c r="D144" i="2"/>
  <c r="E144" i="2" s="1"/>
  <c r="X144" i="6"/>
  <c r="Y144" i="6"/>
  <c r="P144" i="6"/>
  <c r="Q144" i="6" s="1"/>
  <c r="O145" i="6"/>
  <c r="N144" i="6" l="1"/>
  <c r="N144" i="2"/>
  <c r="L144" i="2"/>
  <c r="C146" i="6"/>
  <c r="M145" i="6"/>
  <c r="D145" i="6"/>
  <c r="L145" i="6" s="1"/>
  <c r="K145" i="6"/>
  <c r="L144" i="6"/>
  <c r="P145" i="6"/>
  <c r="Q145" i="6" s="1"/>
  <c r="O146" i="6"/>
  <c r="X145" i="6"/>
  <c r="Y145" i="6"/>
  <c r="Z144" i="6"/>
  <c r="D145" i="2"/>
  <c r="L145" i="2" s="1"/>
  <c r="C146" i="2"/>
  <c r="K145" i="2"/>
  <c r="M145" i="2"/>
  <c r="E145" i="6" l="1"/>
  <c r="N145" i="2"/>
  <c r="E145" i="2"/>
  <c r="Z145" i="6"/>
  <c r="N145" i="6"/>
  <c r="K146" i="2"/>
  <c r="D146" i="2"/>
  <c r="L146" i="2" s="1"/>
  <c r="M146" i="2"/>
  <c r="C147" i="2"/>
  <c r="D146" i="6"/>
  <c r="E146" i="6" s="1"/>
  <c r="M146" i="6"/>
  <c r="K146" i="6"/>
  <c r="C147" i="6"/>
  <c r="P146" i="6"/>
  <c r="Q146" i="6" s="1"/>
  <c r="O147" i="6"/>
  <c r="X146" i="6"/>
  <c r="Y146" i="6"/>
  <c r="N146" i="2" l="1"/>
  <c r="E146" i="2"/>
  <c r="L146" i="6"/>
  <c r="Z146" i="6"/>
  <c r="D147" i="6"/>
  <c r="L147" i="6" s="1"/>
  <c r="C148" i="6"/>
  <c r="K147" i="6"/>
  <c r="M147" i="6"/>
  <c r="N146" i="6"/>
  <c r="K147" i="2"/>
  <c r="C148" i="2"/>
  <c r="M147" i="2"/>
  <c r="D147" i="2"/>
  <c r="L147" i="2" s="1"/>
  <c r="Y147" i="6"/>
  <c r="X147" i="6"/>
  <c r="P147" i="6"/>
  <c r="Q147" i="6" s="1"/>
  <c r="O148" i="6"/>
  <c r="E147" i="6" l="1"/>
  <c r="N147" i="6"/>
  <c r="X148" i="6"/>
  <c r="P148" i="6"/>
  <c r="Q148" i="6" s="1"/>
  <c r="O149" i="6"/>
  <c r="Y148" i="6"/>
  <c r="E147" i="2"/>
  <c r="N147" i="2"/>
  <c r="C149" i="6"/>
  <c r="M148" i="6"/>
  <c r="K148" i="6"/>
  <c r="D148" i="6"/>
  <c r="E148" i="6" s="1"/>
  <c r="Z147" i="6"/>
  <c r="D148" i="2"/>
  <c r="L148" i="2" s="1"/>
  <c r="C149" i="2"/>
  <c r="M148" i="2"/>
  <c r="K148" i="2"/>
  <c r="E148" i="2" l="1"/>
  <c r="P149" i="6"/>
  <c r="Q149" i="6" s="1"/>
  <c r="X149" i="6"/>
  <c r="O150" i="6"/>
  <c r="Y149" i="6"/>
  <c r="C150" i="2"/>
  <c r="M149" i="2"/>
  <c r="K149" i="2"/>
  <c r="D149" i="2"/>
  <c r="E149" i="2" s="1"/>
  <c r="L148" i="6"/>
  <c r="N148" i="6"/>
  <c r="C150" i="6"/>
  <c r="M149" i="6"/>
  <c r="K149" i="6"/>
  <c r="D149" i="6"/>
  <c r="L149" i="6" s="1"/>
  <c r="N148" i="2"/>
  <c r="Z148" i="6"/>
  <c r="C151" i="6" l="1"/>
  <c r="M150" i="6"/>
  <c r="D150" i="6"/>
  <c r="E150" i="6" s="1"/>
  <c r="K150" i="6"/>
  <c r="L149" i="2"/>
  <c r="D150" i="2"/>
  <c r="E150" i="2" s="1"/>
  <c r="K150" i="2"/>
  <c r="M150" i="2"/>
  <c r="C151" i="2"/>
  <c r="Z149" i="6"/>
  <c r="E149" i="6"/>
  <c r="N149" i="6"/>
  <c r="N149" i="2"/>
  <c r="Y150" i="6"/>
  <c r="O151" i="6"/>
  <c r="X150" i="6"/>
  <c r="P150" i="6"/>
  <c r="Q150" i="6" s="1"/>
  <c r="L150" i="2" l="1"/>
  <c r="N150" i="2"/>
  <c r="L150" i="6"/>
  <c r="C152" i="2"/>
  <c r="D151" i="2"/>
  <c r="E151" i="2" s="1"/>
  <c r="K151" i="2"/>
  <c r="M151" i="2"/>
  <c r="Z150" i="6"/>
  <c r="N150" i="6"/>
  <c r="Y151" i="6"/>
  <c r="O152" i="6"/>
  <c r="P151" i="6"/>
  <c r="Q151" i="6" s="1"/>
  <c r="X151" i="6"/>
  <c r="K151" i="6"/>
  <c r="C152" i="6"/>
  <c r="D151" i="6"/>
  <c r="L151" i="6" s="1"/>
  <c r="M151" i="6"/>
  <c r="Z151" i="6" l="1"/>
  <c r="L151" i="2"/>
  <c r="N151" i="2"/>
  <c r="E151" i="6"/>
  <c r="K152" i="6"/>
  <c r="D152" i="6"/>
  <c r="E152" i="6" s="1"/>
  <c r="M152" i="6"/>
  <c r="C153" i="6"/>
  <c r="X152" i="6"/>
  <c r="Y152" i="6"/>
  <c r="O153" i="6"/>
  <c r="P152" i="6"/>
  <c r="Q152" i="6" s="1"/>
  <c r="N151" i="6"/>
  <c r="K152" i="2"/>
  <c r="D152" i="2"/>
  <c r="E152" i="2" s="1"/>
  <c r="M152" i="2"/>
  <c r="C153" i="2"/>
  <c r="N152" i="2" l="1"/>
  <c r="N152" i="6"/>
  <c r="L152" i="2"/>
  <c r="Z152" i="6"/>
  <c r="X153" i="6"/>
  <c r="P153" i="6"/>
  <c r="Q153" i="6" s="1"/>
  <c r="Y153" i="6"/>
  <c r="O154" i="6"/>
  <c r="K153" i="2"/>
  <c r="D153" i="2"/>
  <c r="E153" i="2" s="1"/>
  <c r="M153" i="2"/>
  <c r="C154" i="2"/>
  <c r="K153" i="6"/>
  <c r="D153" i="6"/>
  <c r="L153" i="6" s="1"/>
  <c r="C154" i="6"/>
  <c r="M153" i="6"/>
  <c r="L152" i="6"/>
  <c r="N153" i="2" l="1"/>
  <c r="N153" i="6"/>
  <c r="L153" i="2"/>
  <c r="K154" i="6"/>
  <c r="M154" i="6"/>
  <c r="C155" i="6"/>
  <c r="D154" i="6"/>
  <c r="L154" i="6" s="1"/>
  <c r="E153" i="6"/>
  <c r="C155" i="2"/>
  <c r="K154" i="2"/>
  <c r="M154" i="2"/>
  <c r="D154" i="2"/>
  <c r="L154" i="2" s="1"/>
  <c r="X154" i="6"/>
  <c r="P154" i="6"/>
  <c r="Q154" i="6" s="1"/>
  <c r="O155" i="6"/>
  <c r="Y154" i="6"/>
  <c r="Z153" i="6"/>
  <c r="N154" i="6" l="1"/>
  <c r="N154" i="2"/>
  <c r="D155" i="2"/>
  <c r="L155" i="2" s="1"/>
  <c r="K155" i="2"/>
  <c r="C156" i="2"/>
  <c r="M155" i="2"/>
  <c r="E154" i="2"/>
  <c r="E154" i="6"/>
  <c r="Z154" i="6"/>
  <c r="X155" i="6"/>
  <c r="P155" i="6"/>
  <c r="Q155" i="6" s="1"/>
  <c r="O156" i="6"/>
  <c r="Y155" i="6"/>
  <c r="K155" i="6"/>
  <c r="D155" i="6"/>
  <c r="L155" i="6" s="1"/>
  <c r="M155" i="6"/>
  <c r="C156" i="6"/>
  <c r="N155" i="2" l="1"/>
  <c r="E155" i="2"/>
  <c r="E155" i="6"/>
  <c r="Z155" i="6"/>
  <c r="D156" i="6"/>
  <c r="E156" i="6" s="1"/>
  <c r="M156" i="6"/>
  <c r="K156" i="6"/>
  <c r="C157" i="6"/>
  <c r="Y156" i="6"/>
  <c r="P156" i="6"/>
  <c r="Q156" i="6" s="1"/>
  <c r="X156" i="6"/>
  <c r="O157" i="6"/>
  <c r="K156" i="2"/>
  <c r="M156" i="2"/>
  <c r="C157" i="2"/>
  <c r="D156" i="2"/>
  <c r="E156" i="2" s="1"/>
  <c r="N155" i="6"/>
  <c r="Z156" i="6" l="1"/>
  <c r="N156" i="2"/>
  <c r="L156" i="6"/>
  <c r="L156" i="2"/>
  <c r="O158" i="6"/>
  <c r="Y157" i="6"/>
  <c r="X157" i="6"/>
  <c r="P157" i="6"/>
  <c r="Q157" i="6" s="1"/>
  <c r="D157" i="2"/>
  <c r="L157" i="2" s="1"/>
  <c r="M157" i="2"/>
  <c r="K157" i="2"/>
  <c r="C158" i="2"/>
  <c r="K157" i="6"/>
  <c r="C158" i="6"/>
  <c r="M157" i="6"/>
  <c r="D157" i="6"/>
  <c r="E157" i="6" s="1"/>
  <c r="N156" i="6"/>
  <c r="N157" i="6" l="1"/>
  <c r="Z157" i="6"/>
  <c r="E157" i="2"/>
  <c r="L157" i="6"/>
  <c r="C159" i="6"/>
  <c r="D158" i="6"/>
  <c r="E158" i="6" s="1"/>
  <c r="K158" i="6"/>
  <c r="M158" i="6"/>
  <c r="M158" i="2"/>
  <c r="D158" i="2"/>
  <c r="E158" i="2" s="1"/>
  <c r="K158" i="2"/>
  <c r="C159" i="2"/>
  <c r="X158" i="6"/>
  <c r="O159" i="6"/>
  <c r="P158" i="6"/>
  <c r="Q158" i="6" s="1"/>
  <c r="Y158" i="6"/>
  <c r="N157" i="2"/>
  <c r="L158" i="6" l="1"/>
  <c r="N158" i="6"/>
  <c r="L158" i="2"/>
  <c r="Z158" i="6"/>
  <c r="N158" i="2"/>
  <c r="M159" i="6"/>
  <c r="D159" i="6"/>
  <c r="E159" i="6" s="1"/>
  <c r="C160" i="6"/>
  <c r="K159" i="6"/>
  <c r="P159" i="6"/>
  <c r="Q159" i="6" s="1"/>
  <c r="X159" i="6"/>
  <c r="O160" i="6"/>
  <c r="Y159" i="6"/>
  <c r="C160" i="2"/>
  <c r="D159" i="2"/>
  <c r="L159" i="2" s="1"/>
  <c r="M159" i="2"/>
  <c r="K159" i="2"/>
  <c r="L159" i="6" l="1"/>
  <c r="K160" i="2"/>
  <c r="C161" i="2"/>
  <c r="M160" i="2"/>
  <c r="D160" i="2"/>
  <c r="L160" i="2" s="1"/>
  <c r="N159" i="6"/>
  <c r="N159" i="2"/>
  <c r="E159" i="2"/>
  <c r="X160" i="6"/>
  <c r="O161" i="6"/>
  <c r="P160" i="6"/>
  <c r="Q160" i="6" s="1"/>
  <c r="Y160" i="6"/>
  <c r="Z159" i="6"/>
  <c r="K160" i="6"/>
  <c r="D160" i="6"/>
  <c r="L160" i="6" s="1"/>
  <c r="M160" i="6"/>
  <c r="C161" i="6"/>
  <c r="N160" i="2" l="1"/>
  <c r="E160" i="2"/>
  <c r="Y161" i="6"/>
  <c r="P161" i="6"/>
  <c r="Q161" i="6" s="1"/>
  <c r="O162" i="6"/>
  <c r="X161" i="6"/>
  <c r="K161" i="6"/>
  <c r="M161" i="6"/>
  <c r="C162" i="6"/>
  <c r="D161" i="6"/>
  <c r="E161" i="6" s="1"/>
  <c r="N160" i="6"/>
  <c r="C162" i="2"/>
  <c r="M161" i="2"/>
  <c r="K161" i="2"/>
  <c r="D161" i="2"/>
  <c r="L161" i="2" s="1"/>
  <c r="E160" i="6"/>
  <c r="Z160" i="6"/>
  <c r="Z161" i="6" l="1"/>
  <c r="N161" i="6"/>
  <c r="E161" i="2"/>
  <c r="L161" i="6"/>
  <c r="K162" i="2"/>
  <c r="D162" i="2"/>
  <c r="E162" i="2" s="1"/>
  <c r="C163" i="2"/>
  <c r="M162" i="2"/>
  <c r="N161" i="2"/>
  <c r="K162" i="6"/>
  <c r="M162" i="6"/>
  <c r="C163" i="6"/>
  <c r="D162" i="6"/>
  <c r="E162" i="6" s="1"/>
  <c r="Y162" i="6"/>
  <c r="P162" i="6"/>
  <c r="Q162" i="6" s="1"/>
  <c r="X162" i="6"/>
  <c r="O163" i="6"/>
  <c r="N162" i="6" l="1"/>
  <c r="N162" i="2"/>
  <c r="L162" i="2"/>
  <c r="Z162" i="6"/>
  <c r="L162" i="6"/>
  <c r="C164" i="6"/>
  <c r="K163" i="6"/>
  <c r="D163" i="6"/>
  <c r="E163" i="6" s="1"/>
  <c r="M163" i="6"/>
  <c r="C164" i="2"/>
  <c r="M163" i="2"/>
  <c r="D163" i="2"/>
  <c r="L163" i="2" s="1"/>
  <c r="K163" i="2"/>
  <c r="P163" i="6"/>
  <c r="Q163" i="6" s="1"/>
  <c r="Y163" i="6"/>
  <c r="X163" i="6"/>
  <c r="O164" i="6"/>
  <c r="N163" i="6" l="1"/>
  <c r="E163" i="2"/>
  <c r="N163" i="2"/>
  <c r="O165" i="6"/>
  <c r="X164" i="6"/>
  <c r="P164" i="6"/>
  <c r="Q164" i="6" s="1"/>
  <c r="Y164" i="6"/>
  <c r="Z163" i="6"/>
  <c r="L163" i="6"/>
  <c r="M164" i="2"/>
  <c r="K164" i="2"/>
  <c r="D164" i="2"/>
  <c r="L164" i="2" s="1"/>
  <c r="C165" i="2"/>
  <c r="C165" i="6"/>
  <c r="K164" i="6"/>
  <c r="M164" i="6"/>
  <c r="D164" i="6"/>
  <c r="E164" i="6" s="1"/>
  <c r="E164" i="2" l="1"/>
  <c r="L164" i="6"/>
  <c r="K165" i="2"/>
  <c r="C166" i="2"/>
  <c r="M165" i="2"/>
  <c r="D165" i="2"/>
  <c r="L165" i="2" s="1"/>
  <c r="N164" i="2"/>
  <c r="Z164" i="6"/>
  <c r="N164" i="6"/>
  <c r="C166" i="6"/>
  <c r="K165" i="6"/>
  <c r="M165" i="6"/>
  <c r="D165" i="6"/>
  <c r="E165" i="6" s="1"/>
  <c r="X165" i="6"/>
  <c r="P165" i="6"/>
  <c r="Q165" i="6" s="1"/>
  <c r="Y165" i="6"/>
  <c r="O166" i="6"/>
  <c r="N165" i="6" l="1"/>
  <c r="N165" i="2"/>
  <c r="L165" i="6"/>
  <c r="Z165" i="6"/>
  <c r="M166" i="6"/>
  <c r="C167" i="6"/>
  <c r="K166" i="6"/>
  <c r="D166" i="6"/>
  <c r="E166" i="6" s="1"/>
  <c r="M166" i="2"/>
  <c r="D166" i="2"/>
  <c r="L166" i="2" s="1"/>
  <c r="C167" i="2"/>
  <c r="K166" i="2"/>
  <c r="E165" i="2"/>
  <c r="P166" i="6"/>
  <c r="Q166" i="6" s="1"/>
  <c r="O167" i="6"/>
  <c r="X166" i="6"/>
  <c r="Y166" i="6"/>
  <c r="N166" i="2" l="1"/>
  <c r="Z166" i="6"/>
  <c r="Y167" i="6"/>
  <c r="X167" i="6"/>
  <c r="P167" i="6"/>
  <c r="Q167" i="6" s="1"/>
  <c r="O168" i="6"/>
  <c r="M167" i="2"/>
  <c r="D167" i="2"/>
  <c r="E167" i="2" s="1"/>
  <c r="C168" i="2"/>
  <c r="K167" i="2"/>
  <c r="E166" i="2"/>
  <c r="L166" i="6"/>
  <c r="D167" i="6"/>
  <c r="E167" i="6" s="1"/>
  <c r="C168" i="6"/>
  <c r="M167" i="6"/>
  <c r="K167" i="6"/>
  <c r="N166" i="6"/>
  <c r="Z167" i="6" l="1"/>
  <c r="L167" i="6"/>
  <c r="N167" i="6"/>
  <c r="N167" i="2"/>
  <c r="M168" i="2"/>
  <c r="C169" i="2"/>
  <c r="D168" i="2"/>
  <c r="E168" i="2" s="1"/>
  <c r="K168" i="2"/>
  <c r="K168" i="6"/>
  <c r="M168" i="6"/>
  <c r="D168" i="6"/>
  <c r="L168" i="6" s="1"/>
  <c r="C169" i="6"/>
  <c r="L167" i="2"/>
  <c r="O169" i="6"/>
  <c r="Y168" i="6"/>
  <c r="X168" i="6"/>
  <c r="P168" i="6"/>
  <c r="Q168" i="6" s="1"/>
  <c r="N168" i="6" l="1"/>
  <c r="Z168" i="6"/>
  <c r="E168" i="6"/>
  <c r="M169" i="6"/>
  <c r="D169" i="6"/>
  <c r="E169" i="6" s="1"/>
  <c r="K169" i="6"/>
  <c r="C170" i="6"/>
  <c r="O170" i="6"/>
  <c r="X169" i="6"/>
  <c r="Y169" i="6"/>
  <c r="P169" i="6"/>
  <c r="Q169" i="6" s="1"/>
  <c r="L168" i="2"/>
  <c r="C170" i="2"/>
  <c r="K169" i="2"/>
  <c r="D169" i="2"/>
  <c r="E169" i="2" s="1"/>
  <c r="M169" i="2"/>
  <c r="N168" i="2"/>
  <c r="L169" i="6" l="1"/>
  <c r="L169" i="2"/>
  <c r="C171" i="2"/>
  <c r="D170" i="2"/>
  <c r="L170" i="2" s="1"/>
  <c r="K170" i="2"/>
  <c r="M170" i="2"/>
  <c r="Z169" i="6"/>
  <c r="Y170" i="6"/>
  <c r="P170" i="6"/>
  <c r="Q170" i="6" s="1"/>
  <c r="O171" i="6"/>
  <c r="X170" i="6"/>
  <c r="D170" i="6"/>
  <c r="L170" i="6" s="1"/>
  <c r="K170" i="6"/>
  <c r="C171" i="6"/>
  <c r="M170" i="6"/>
  <c r="N169" i="2"/>
  <c r="N169" i="6"/>
  <c r="N170" i="2" l="1"/>
  <c r="E170" i="2"/>
  <c r="E170" i="6"/>
  <c r="K171" i="6"/>
  <c r="C172" i="6"/>
  <c r="D171" i="6"/>
  <c r="L171" i="6" s="1"/>
  <c r="M171" i="6"/>
  <c r="Z170" i="6"/>
  <c r="Y171" i="6"/>
  <c r="X171" i="6"/>
  <c r="P171" i="6"/>
  <c r="Q171" i="6" s="1"/>
  <c r="O172" i="6"/>
  <c r="D171" i="2"/>
  <c r="E171" i="2" s="1"/>
  <c r="K171" i="2"/>
  <c r="M171" i="2"/>
  <c r="C172" i="2"/>
  <c r="N170" i="6"/>
  <c r="Z171" i="6" l="1"/>
  <c r="N171" i="6"/>
  <c r="L171" i="2"/>
  <c r="E171" i="6"/>
  <c r="C173" i="2"/>
  <c r="K172" i="2"/>
  <c r="D172" i="2"/>
  <c r="L172" i="2" s="1"/>
  <c r="M172" i="2"/>
  <c r="N171" i="2"/>
  <c r="X172" i="6"/>
  <c r="P172" i="6"/>
  <c r="Q172" i="6" s="1"/>
  <c r="Y172" i="6"/>
  <c r="O173" i="6"/>
  <c r="C173" i="6"/>
  <c r="M172" i="6"/>
  <c r="D172" i="6"/>
  <c r="L172" i="6" s="1"/>
  <c r="K172" i="6"/>
  <c r="N172" i="2" l="1"/>
  <c r="E172" i="6"/>
  <c r="C174" i="6"/>
  <c r="M173" i="6"/>
  <c r="D173" i="6"/>
  <c r="L173" i="6" s="1"/>
  <c r="K173" i="6"/>
  <c r="Y173" i="6"/>
  <c r="P173" i="6"/>
  <c r="Q173" i="6" s="1"/>
  <c r="O174" i="6"/>
  <c r="X173" i="6"/>
  <c r="N172" i="6"/>
  <c r="Z172" i="6"/>
  <c r="E172" i="2"/>
  <c r="K173" i="2"/>
  <c r="M173" i="2"/>
  <c r="C174" i="2"/>
  <c r="D173" i="2"/>
  <c r="L173" i="2" s="1"/>
  <c r="Z173" i="6" l="1"/>
  <c r="N173" i="2"/>
  <c r="E173" i="2"/>
  <c r="N173" i="6"/>
  <c r="Y174" i="6"/>
  <c r="P174" i="6"/>
  <c r="Q174" i="6" s="1"/>
  <c r="X174" i="6"/>
  <c r="O175" i="6"/>
  <c r="E173" i="6"/>
  <c r="K174" i="2"/>
  <c r="C175" i="2"/>
  <c r="M174" i="2"/>
  <c r="D174" i="2"/>
  <c r="L174" i="2" s="1"/>
  <c r="M174" i="6"/>
  <c r="K174" i="6"/>
  <c r="C175" i="6"/>
  <c r="D174" i="6"/>
  <c r="E174" i="6" s="1"/>
  <c r="N174" i="2" l="1"/>
  <c r="Z174" i="6"/>
  <c r="K175" i="6"/>
  <c r="C176" i="6"/>
  <c r="M175" i="6"/>
  <c r="D175" i="6"/>
  <c r="L175" i="6" s="1"/>
  <c r="L174" i="6"/>
  <c r="E174" i="2"/>
  <c r="P175" i="6"/>
  <c r="Q175" i="6" s="1"/>
  <c r="X175" i="6"/>
  <c r="Y175" i="6"/>
  <c r="O176" i="6"/>
  <c r="N174" i="6"/>
  <c r="M175" i="2"/>
  <c r="C176" i="2"/>
  <c r="K175" i="2"/>
  <c r="D175" i="2"/>
  <c r="E175" i="2" s="1"/>
  <c r="N175" i="6" l="1"/>
  <c r="L175" i="2"/>
  <c r="N175" i="2"/>
  <c r="M176" i="2"/>
  <c r="K176" i="2"/>
  <c r="C177" i="2"/>
  <c r="D176" i="2"/>
  <c r="E176" i="2" s="1"/>
  <c r="O177" i="6"/>
  <c r="Y176" i="6"/>
  <c r="P176" i="6"/>
  <c r="Q176" i="6" s="1"/>
  <c r="X176" i="6"/>
  <c r="E175" i="6"/>
  <c r="Z175" i="6"/>
  <c r="K176" i="6"/>
  <c r="M176" i="6"/>
  <c r="D176" i="6"/>
  <c r="E176" i="6" s="1"/>
  <c r="C177" i="6"/>
  <c r="Z176" i="6" l="1"/>
  <c r="L176" i="6"/>
  <c r="L176" i="2"/>
  <c r="X177" i="6"/>
  <c r="Y177" i="6"/>
  <c r="O178" i="6"/>
  <c r="P177" i="6"/>
  <c r="Q177" i="6" s="1"/>
  <c r="C178" i="6"/>
  <c r="K177" i="6"/>
  <c r="D177" i="6"/>
  <c r="L177" i="6" s="1"/>
  <c r="M177" i="6"/>
  <c r="N176" i="6"/>
  <c r="M177" i="2"/>
  <c r="K177" i="2"/>
  <c r="D177" i="2"/>
  <c r="L177" i="2" s="1"/>
  <c r="C178" i="2"/>
  <c r="N176" i="2"/>
  <c r="N177" i="6" l="1"/>
  <c r="E177" i="6"/>
  <c r="N177" i="2"/>
  <c r="E177" i="2"/>
  <c r="M178" i="2"/>
  <c r="C179" i="2"/>
  <c r="K178" i="2"/>
  <c r="D178" i="2"/>
  <c r="L178" i="2" s="1"/>
  <c r="D178" i="6"/>
  <c r="L178" i="6" s="1"/>
  <c r="C179" i="6"/>
  <c r="M178" i="6"/>
  <c r="K178" i="6"/>
  <c r="O179" i="6"/>
  <c r="X178" i="6"/>
  <c r="P178" i="6"/>
  <c r="Q178" i="6" s="1"/>
  <c r="Y178" i="6"/>
  <c r="Z177" i="6"/>
  <c r="E178" i="6" l="1"/>
  <c r="Z178" i="6"/>
  <c r="Y179" i="6"/>
  <c r="P179" i="6"/>
  <c r="Q179" i="6" s="1"/>
  <c r="O180" i="6"/>
  <c r="X179" i="6"/>
  <c r="N178" i="6"/>
  <c r="M179" i="6"/>
  <c r="D179" i="6"/>
  <c r="L179" i="6" s="1"/>
  <c r="C180" i="6"/>
  <c r="K179" i="6"/>
  <c r="E178" i="2"/>
  <c r="N178" i="2"/>
  <c r="D179" i="2"/>
  <c r="E179" i="2" s="1"/>
  <c r="M179" i="2"/>
  <c r="C180" i="2"/>
  <c r="K179" i="2"/>
  <c r="Z179" i="6" l="1"/>
  <c r="E179" i="6"/>
  <c r="N179" i="2"/>
  <c r="P180" i="6"/>
  <c r="Q180" i="6" s="1"/>
  <c r="O181" i="6"/>
  <c r="Y180" i="6"/>
  <c r="X180" i="6"/>
  <c r="L179" i="2"/>
  <c r="M180" i="6"/>
  <c r="D180" i="6"/>
  <c r="E180" i="6" s="1"/>
  <c r="C181" i="6"/>
  <c r="K180" i="6"/>
  <c r="N179" i="6"/>
  <c r="C181" i="2"/>
  <c r="K180" i="2"/>
  <c r="M180" i="2"/>
  <c r="D180" i="2"/>
  <c r="E180" i="2" s="1"/>
  <c r="N180" i="2" l="1"/>
  <c r="L180" i="6"/>
  <c r="Y181" i="6"/>
  <c r="O182" i="6"/>
  <c r="P181" i="6"/>
  <c r="Q181" i="6" s="1"/>
  <c r="X181" i="6"/>
  <c r="L180" i="2"/>
  <c r="K181" i="2"/>
  <c r="M181" i="2"/>
  <c r="C182" i="2"/>
  <c r="D181" i="2"/>
  <c r="E181" i="2" s="1"/>
  <c r="D181" i="6"/>
  <c r="L181" i="6" s="1"/>
  <c r="K181" i="6"/>
  <c r="M181" i="6"/>
  <c r="C182" i="6"/>
  <c r="Z180" i="6"/>
  <c r="N180" i="6"/>
  <c r="Z181" i="6" l="1"/>
  <c r="E181" i="6"/>
  <c r="N181" i="6"/>
  <c r="N181" i="2"/>
  <c r="M182" i="6"/>
  <c r="K182" i="6"/>
  <c r="C183" i="6"/>
  <c r="D182" i="6"/>
  <c r="E182" i="6" s="1"/>
  <c r="P182" i="6"/>
  <c r="Q182" i="6" s="1"/>
  <c r="O183" i="6"/>
  <c r="X182" i="6"/>
  <c r="Y182" i="6"/>
  <c r="C183" i="2"/>
  <c r="K182" i="2"/>
  <c r="D182" i="2"/>
  <c r="L182" i="2" s="1"/>
  <c r="M182" i="2"/>
  <c r="L181" i="2"/>
  <c r="L182" i="6" l="1"/>
  <c r="E182" i="2"/>
  <c r="N182" i="2"/>
  <c r="O184" i="6"/>
  <c r="P183" i="6"/>
  <c r="Q183" i="6" s="1"/>
  <c r="X183" i="6"/>
  <c r="Y183" i="6"/>
  <c r="K183" i="2"/>
  <c r="M183" i="2"/>
  <c r="C184" i="2"/>
  <c r="D183" i="2"/>
  <c r="E183" i="2" s="1"/>
  <c r="Z182" i="6"/>
  <c r="M183" i="6"/>
  <c r="C184" i="6"/>
  <c r="K183" i="6"/>
  <c r="D183" i="6"/>
  <c r="L183" i="6" s="1"/>
  <c r="N182" i="6"/>
  <c r="E183" i="6" l="1"/>
  <c r="D184" i="6"/>
  <c r="E184" i="6" s="1"/>
  <c r="K184" i="6"/>
  <c r="M184" i="6"/>
  <c r="C185" i="6"/>
  <c r="N183" i="6"/>
  <c r="L183" i="2"/>
  <c r="N183" i="2"/>
  <c r="O185" i="6"/>
  <c r="X184" i="6"/>
  <c r="P184" i="6"/>
  <c r="Q184" i="6" s="1"/>
  <c r="Y184" i="6"/>
  <c r="K184" i="2"/>
  <c r="C185" i="2"/>
  <c r="M184" i="2"/>
  <c r="D184" i="2"/>
  <c r="E184" i="2" s="1"/>
  <c r="Z183" i="6"/>
  <c r="L184" i="2" l="1"/>
  <c r="L184" i="6"/>
  <c r="D185" i="2"/>
  <c r="E185" i="2" s="1"/>
  <c r="K185" i="2"/>
  <c r="M185" i="2"/>
  <c r="C186" i="2"/>
  <c r="C186" i="6"/>
  <c r="M185" i="6"/>
  <c r="D185" i="6"/>
  <c r="L185" i="6" s="1"/>
  <c r="K185" i="6"/>
  <c r="Z184" i="6"/>
  <c r="O186" i="6"/>
  <c r="X185" i="6"/>
  <c r="P185" i="6"/>
  <c r="Q185" i="6" s="1"/>
  <c r="Y185" i="6"/>
  <c r="N184" i="6"/>
  <c r="N184" i="2"/>
  <c r="E185" i="6" l="1"/>
  <c r="X186" i="6"/>
  <c r="O187" i="6"/>
  <c r="Y186" i="6"/>
  <c r="P186" i="6"/>
  <c r="Q186" i="6" s="1"/>
  <c r="N185" i="6"/>
  <c r="C187" i="6"/>
  <c r="K186" i="6"/>
  <c r="D186" i="6"/>
  <c r="E186" i="6" s="1"/>
  <c r="M186" i="6"/>
  <c r="L185" i="2"/>
  <c r="C187" i="2"/>
  <c r="M186" i="2"/>
  <c r="D186" i="2"/>
  <c r="L186" i="2" s="1"/>
  <c r="K186" i="2"/>
  <c r="Z185" i="6"/>
  <c r="N185" i="2"/>
  <c r="N186" i="6" l="1"/>
  <c r="L186" i="6"/>
  <c r="N186" i="2"/>
  <c r="D187" i="2"/>
  <c r="E187" i="2" s="1"/>
  <c r="M187" i="2"/>
  <c r="C188" i="2"/>
  <c r="K187" i="2"/>
  <c r="E186" i="2"/>
  <c r="D187" i="6"/>
  <c r="E187" i="6" s="1"/>
  <c r="C188" i="6"/>
  <c r="K187" i="6"/>
  <c r="M187" i="6"/>
  <c r="O188" i="6"/>
  <c r="X187" i="6"/>
  <c r="P187" i="6"/>
  <c r="Q187" i="6" s="1"/>
  <c r="Y187" i="6"/>
  <c r="Z186" i="6"/>
  <c r="L187" i="6" l="1"/>
  <c r="N187" i="6"/>
  <c r="Z187" i="6"/>
  <c r="P188" i="6"/>
  <c r="Q188" i="6" s="1"/>
  <c r="Y188" i="6"/>
  <c r="O189" i="6"/>
  <c r="X188" i="6"/>
  <c r="K188" i="2"/>
  <c r="D188" i="2"/>
  <c r="L188" i="2" s="1"/>
  <c r="M188" i="2"/>
  <c r="C189" i="2"/>
  <c r="N187" i="2"/>
  <c r="L187" i="2"/>
  <c r="M188" i="6"/>
  <c r="D188" i="6"/>
  <c r="L188" i="6" s="1"/>
  <c r="K188" i="6"/>
  <c r="C189" i="6"/>
  <c r="Z188" i="6" l="1"/>
  <c r="E188" i="2"/>
  <c r="N188" i="2"/>
  <c r="N188" i="6"/>
  <c r="M189" i="6"/>
  <c r="D189" i="6"/>
  <c r="L189" i="6" s="1"/>
  <c r="C190" i="6"/>
  <c r="K189" i="6"/>
  <c r="E188" i="6"/>
  <c r="C190" i="2"/>
  <c r="D189" i="2"/>
  <c r="L189" i="2" s="1"/>
  <c r="M189" i="2"/>
  <c r="K189" i="2"/>
  <c r="P189" i="6"/>
  <c r="Q189" i="6" s="1"/>
  <c r="X189" i="6"/>
  <c r="Y189" i="6"/>
  <c r="O190" i="6"/>
  <c r="E189" i="2" l="1"/>
  <c r="E189" i="6"/>
  <c r="Y190" i="6"/>
  <c r="O191" i="6"/>
  <c r="P190" i="6"/>
  <c r="Q190" i="6" s="1"/>
  <c r="X190" i="6"/>
  <c r="M190" i="2"/>
  <c r="C191" i="2"/>
  <c r="K190" i="2"/>
  <c r="D190" i="2"/>
  <c r="L190" i="2" s="1"/>
  <c r="K190" i="6"/>
  <c r="D190" i="6"/>
  <c r="E190" i="6" s="1"/>
  <c r="C191" i="6"/>
  <c r="M190" i="6"/>
  <c r="Z189" i="6"/>
  <c r="N189" i="2"/>
  <c r="N189" i="6"/>
  <c r="N190" i="6" l="1"/>
  <c r="Z190" i="6"/>
  <c r="N190" i="2"/>
  <c r="D191" i="6"/>
  <c r="L191" i="6" s="1"/>
  <c r="C192" i="6"/>
  <c r="K191" i="6"/>
  <c r="M191" i="6"/>
  <c r="L190" i="6"/>
  <c r="E190" i="2"/>
  <c r="M191" i="2"/>
  <c r="D191" i="2"/>
  <c r="E191" i="2" s="1"/>
  <c r="C192" i="2"/>
  <c r="K191" i="2"/>
  <c r="X191" i="6"/>
  <c r="O192" i="6"/>
  <c r="Y191" i="6"/>
  <c r="P191" i="6"/>
  <c r="Q191" i="6" s="1"/>
  <c r="E191" i="6" l="1"/>
  <c r="N191" i="6"/>
  <c r="N191" i="2"/>
  <c r="K192" i="2"/>
  <c r="M192" i="2"/>
  <c r="D192" i="2"/>
  <c r="E192" i="2" s="1"/>
  <c r="C193" i="2"/>
  <c r="C193" i="6"/>
  <c r="K192" i="6"/>
  <c r="M192" i="6"/>
  <c r="D192" i="6"/>
  <c r="E192" i="6" s="1"/>
  <c r="P192" i="6"/>
  <c r="Q192" i="6" s="1"/>
  <c r="O193" i="6"/>
  <c r="X192" i="6"/>
  <c r="Y192" i="6"/>
  <c r="Z191" i="6"/>
  <c r="L191" i="2"/>
  <c r="N192" i="6" l="1"/>
  <c r="N192" i="2"/>
  <c r="L192" i="2"/>
  <c r="K193" i="2"/>
  <c r="D193" i="2"/>
  <c r="E193" i="2" s="1"/>
  <c r="C194" i="2"/>
  <c r="M193" i="2"/>
  <c r="C194" i="6"/>
  <c r="M193" i="6"/>
  <c r="K193" i="6"/>
  <c r="D193" i="6"/>
  <c r="E193" i="6" s="1"/>
  <c r="X193" i="6"/>
  <c r="P193" i="6"/>
  <c r="Q193" i="6" s="1"/>
  <c r="Y193" i="6"/>
  <c r="O194" i="6"/>
  <c r="L192" i="6"/>
  <c r="Z192" i="6"/>
  <c r="L193" i="2" l="1"/>
  <c r="N193" i="2"/>
  <c r="N193" i="6"/>
  <c r="P194" i="6"/>
  <c r="Q194" i="6" s="1"/>
  <c r="X194" i="6"/>
  <c r="Y194" i="6"/>
  <c r="O195" i="6"/>
  <c r="L193" i="6"/>
  <c r="K194" i="2"/>
  <c r="D194" i="2"/>
  <c r="E194" i="2" s="1"/>
  <c r="M194" i="2"/>
  <c r="C195" i="2"/>
  <c r="Z193" i="6"/>
  <c r="D194" i="6"/>
  <c r="L194" i="6" s="1"/>
  <c r="K194" i="6"/>
  <c r="M194" i="6"/>
  <c r="C195" i="6"/>
  <c r="L194" i="2" l="1"/>
  <c r="N194" i="2"/>
  <c r="K195" i="2"/>
  <c r="M195" i="2"/>
  <c r="D195" i="2"/>
  <c r="E195" i="2" s="1"/>
  <c r="C196" i="2"/>
  <c r="N194" i="6"/>
  <c r="C196" i="6"/>
  <c r="M195" i="6"/>
  <c r="D195" i="6"/>
  <c r="E195" i="6" s="1"/>
  <c r="K195" i="6"/>
  <c r="E194" i="6"/>
  <c r="O196" i="6"/>
  <c r="X195" i="6"/>
  <c r="Y195" i="6"/>
  <c r="P195" i="6"/>
  <c r="Q195" i="6" s="1"/>
  <c r="Z194" i="6"/>
  <c r="N195" i="2" l="1"/>
  <c r="L195" i="6"/>
  <c r="C197" i="6"/>
  <c r="D196" i="6"/>
  <c r="L196" i="6" s="1"/>
  <c r="M196" i="6"/>
  <c r="K196" i="6"/>
  <c r="Z195" i="6"/>
  <c r="L195" i="2"/>
  <c r="Y196" i="6"/>
  <c r="O197" i="6"/>
  <c r="X196" i="6"/>
  <c r="P196" i="6"/>
  <c r="Q196" i="6" s="1"/>
  <c r="N195" i="6"/>
  <c r="K196" i="2"/>
  <c r="C197" i="2"/>
  <c r="D196" i="2"/>
  <c r="E196" i="2" s="1"/>
  <c r="M196" i="2"/>
  <c r="N196" i="6" l="1"/>
  <c r="L196" i="2"/>
  <c r="Z196" i="6"/>
  <c r="D197" i="2"/>
  <c r="L197" i="2" s="1"/>
  <c r="C198" i="2"/>
  <c r="K197" i="2"/>
  <c r="M197" i="2"/>
  <c r="O198" i="6"/>
  <c r="Y197" i="6"/>
  <c r="X197" i="6"/>
  <c r="P197" i="6"/>
  <c r="Q197" i="6" s="1"/>
  <c r="E196" i="6"/>
  <c r="N196" i="2"/>
  <c r="C198" i="6"/>
  <c r="K197" i="6"/>
  <c r="D197" i="6"/>
  <c r="E197" i="6" s="1"/>
  <c r="M197" i="6"/>
  <c r="E197" i="2" l="1"/>
  <c r="Z197" i="6"/>
  <c r="L197" i="6"/>
  <c r="C199" i="6"/>
  <c r="M198" i="6"/>
  <c r="D198" i="6"/>
  <c r="E198" i="6" s="1"/>
  <c r="K198" i="6"/>
  <c r="Y198" i="6"/>
  <c r="P198" i="6"/>
  <c r="Q198" i="6" s="1"/>
  <c r="X198" i="6"/>
  <c r="O199" i="6"/>
  <c r="N197" i="2"/>
  <c r="C199" i="2"/>
  <c r="D198" i="2"/>
  <c r="E198" i="2" s="1"/>
  <c r="M198" i="2"/>
  <c r="K198" i="2"/>
  <c r="N197" i="6"/>
  <c r="Z198" i="6" l="1"/>
  <c r="L198" i="6"/>
  <c r="L198" i="2"/>
  <c r="N198" i="6"/>
  <c r="N198" i="2"/>
  <c r="O200" i="6"/>
  <c r="P199" i="6"/>
  <c r="Q199" i="6" s="1"/>
  <c r="X199" i="6"/>
  <c r="Y199" i="6"/>
  <c r="K199" i="2"/>
  <c r="M199" i="2"/>
  <c r="C200" i="2"/>
  <c r="D199" i="2"/>
  <c r="E199" i="2" s="1"/>
  <c r="M199" i="6"/>
  <c r="D199" i="6"/>
  <c r="E199" i="6" s="1"/>
  <c r="C200" i="6"/>
  <c r="K199" i="6"/>
  <c r="L199" i="6" l="1"/>
  <c r="N199" i="2"/>
  <c r="M200" i="6"/>
  <c r="C201" i="6"/>
  <c r="K200" i="6"/>
  <c r="D200" i="6"/>
  <c r="L200" i="6" s="1"/>
  <c r="K200" i="2"/>
  <c r="M200" i="2"/>
  <c r="D200" i="2"/>
  <c r="E200" i="2" s="1"/>
  <c r="C201" i="2"/>
  <c r="L199" i="2"/>
  <c r="N199" i="6"/>
  <c r="Z199" i="6"/>
  <c r="O201" i="6"/>
  <c r="P200" i="6"/>
  <c r="Q200" i="6" s="1"/>
  <c r="X200" i="6"/>
  <c r="Y200" i="6"/>
  <c r="N200" i="2" l="1"/>
  <c r="L200" i="2"/>
  <c r="E200" i="6"/>
  <c r="Y201" i="6"/>
  <c r="P201" i="6"/>
  <c r="Q201" i="6" s="1"/>
  <c r="O202" i="6"/>
  <c r="X201" i="6"/>
  <c r="D201" i="6"/>
  <c r="E201" i="6" s="1"/>
  <c r="C202" i="6"/>
  <c r="K201" i="6"/>
  <c r="M201" i="6"/>
  <c r="K201" i="2"/>
  <c r="C202" i="2"/>
  <c r="M201" i="2"/>
  <c r="D201" i="2"/>
  <c r="E201" i="2" s="1"/>
  <c r="Z200" i="6"/>
  <c r="N200" i="6"/>
  <c r="L201" i="6" l="1"/>
  <c r="Z201" i="6"/>
  <c r="N201" i="6"/>
  <c r="L201" i="2"/>
  <c r="X202" i="6"/>
  <c r="O203" i="6"/>
  <c r="P202" i="6"/>
  <c r="Q202" i="6" s="1"/>
  <c r="Y202" i="6"/>
  <c r="N201" i="2"/>
  <c r="C203" i="2"/>
  <c r="D202" i="2"/>
  <c r="L202" i="2" s="1"/>
  <c r="M202" i="2"/>
  <c r="K202" i="2"/>
  <c r="C203" i="6"/>
  <c r="D202" i="6"/>
  <c r="E202" i="6" s="1"/>
  <c r="K202" i="6"/>
  <c r="M202" i="6"/>
  <c r="L202" i="6" l="1"/>
  <c r="N202" i="2"/>
  <c r="E202" i="2"/>
  <c r="K203" i="6"/>
  <c r="C204" i="6"/>
  <c r="D203" i="6"/>
  <c r="E203" i="6" s="1"/>
  <c r="M203" i="6"/>
  <c r="X203" i="6"/>
  <c r="Y203" i="6"/>
  <c r="P203" i="6"/>
  <c r="Q203" i="6" s="1"/>
  <c r="O204" i="6"/>
  <c r="Z202" i="6"/>
  <c r="K203" i="2"/>
  <c r="D203" i="2"/>
  <c r="L203" i="2" s="1"/>
  <c r="C204" i="2"/>
  <c r="M203" i="2"/>
  <c r="N202" i="6"/>
  <c r="N203" i="6" l="1"/>
  <c r="E203" i="2"/>
  <c r="K204" i="2"/>
  <c r="D204" i="2"/>
  <c r="L204" i="2" s="1"/>
  <c r="M204" i="2"/>
  <c r="C205" i="2"/>
  <c r="P204" i="6"/>
  <c r="Q204" i="6" s="1"/>
  <c r="O205" i="6"/>
  <c r="X204" i="6"/>
  <c r="Y204" i="6"/>
  <c r="L203" i="6"/>
  <c r="C205" i="6"/>
  <c r="M204" i="6"/>
  <c r="D204" i="6"/>
  <c r="E204" i="6" s="1"/>
  <c r="K204" i="6"/>
  <c r="Z203" i="6"/>
  <c r="N203" i="2"/>
  <c r="N204" i="2" l="1"/>
  <c r="Z204" i="6"/>
  <c r="L204" i="6"/>
  <c r="N204" i="6"/>
  <c r="P205" i="6"/>
  <c r="Q205" i="6" s="1"/>
  <c r="O206" i="6"/>
  <c r="X205" i="6"/>
  <c r="Y205" i="6"/>
  <c r="K205" i="6"/>
  <c r="M205" i="6"/>
  <c r="D205" i="6"/>
  <c r="L205" i="6" s="1"/>
  <c r="C206" i="6"/>
  <c r="C206" i="2"/>
  <c r="K205" i="2"/>
  <c r="D205" i="2"/>
  <c r="E205" i="2" s="1"/>
  <c r="M205" i="2"/>
  <c r="E204" i="2"/>
  <c r="N205" i="6" l="1"/>
  <c r="N205" i="2"/>
  <c r="E205" i="6"/>
  <c r="L205" i="2"/>
  <c r="D206" i="6"/>
  <c r="L206" i="6" s="1"/>
  <c r="M206" i="6"/>
  <c r="K206" i="6"/>
  <c r="C207" i="6"/>
  <c r="X206" i="6"/>
  <c r="O207" i="6"/>
  <c r="Y206" i="6"/>
  <c r="P206" i="6"/>
  <c r="Q206" i="6" s="1"/>
  <c r="D206" i="2"/>
  <c r="L206" i="2" s="1"/>
  <c r="K206" i="2"/>
  <c r="M206" i="2"/>
  <c r="C207" i="2"/>
  <c r="Z205" i="6"/>
  <c r="E206" i="2" l="1"/>
  <c r="E206" i="6"/>
  <c r="N206" i="2"/>
  <c r="K207" i="6"/>
  <c r="M207" i="6"/>
  <c r="D207" i="6"/>
  <c r="E207" i="6" s="1"/>
  <c r="C208" i="6"/>
  <c r="C208" i="2"/>
  <c r="D207" i="2"/>
  <c r="L207" i="2" s="1"/>
  <c r="K207" i="2"/>
  <c r="M207" i="2"/>
  <c r="Z206" i="6"/>
  <c r="Y207" i="6"/>
  <c r="O208" i="6"/>
  <c r="X207" i="6"/>
  <c r="P207" i="6"/>
  <c r="Q207" i="6" s="1"/>
  <c r="N206" i="6"/>
  <c r="Z207" i="6" l="1"/>
  <c r="N207" i="6"/>
  <c r="E207" i="2"/>
  <c r="Y208" i="6"/>
  <c r="P208" i="6"/>
  <c r="Q208" i="6" s="1"/>
  <c r="O209" i="6"/>
  <c r="X208" i="6"/>
  <c r="N207" i="2"/>
  <c r="M208" i="2"/>
  <c r="K208" i="2"/>
  <c r="D208" i="2"/>
  <c r="L208" i="2" s="1"/>
  <c r="C209" i="2"/>
  <c r="L207" i="6"/>
  <c r="K208" i="6"/>
  <c r="D208" i="6"/>
  <c r="L208" i="6" s="1"/>
  <c r="C209" i="6"/>
  <c r="M208" i="6"/>
  <c r="Z208" i="6" l="1"/>
  <c r="E208" i="6"/>
  <c r="E208" i="2"/>
  <c r="D209" i="2"/>
  <c r="L209" i="2" s="1"/>
  <c r="C210" i="2"/>
  <c r="M209" i="2"/>
  <c r="K209" i="2"/>
  <c r="N208" i="2"/>
  <c r="O210" i="6"/>
  <c r="X209" i="6"/>
  <c r="P209" i="6"/>
  <c r="Q209" i="6" s="1"/>
  <c r="Y209" i="6"/>
  <c r="M209" i="6"/>
  <c r="K209" i="6"/>
  <c r="D209" i="6"/>
  <c r="L209" i="6" s="1"/>
  <c r="C210" i="6"/>
  <c r="N208" i="6"/>
  <c r="E209" i="6" l="1"/>
  <c r="N209" i="6"/>
  <c r="Z209" i="6"/>
  <c r="C211" i="6"/>
  <c r="D210" i="6"/>
  <c r="L210" i="6" s="1"/>
  <c r="M210" i="6"/>
  <c r="K210" i="6"/>
  <c r="O211" i="6"/>
  <c r="Y210" i="6"/>
  <c r="P210" i="6"/>
  <c r="Q210" i="6" s="1"/>
  <c r="X210" i="6"/>
  <c r="M210" i="2"/>
  <c r="C211" i="2"/>
  <c r="K210" i="2"/>
  <c r="D210" i="2"/>
  <c r="L210" i="2" s="1"/>
  <c r="N209" i="2"/>
  <c r="E209" i="2"/>
  <c r="E210" i="6" l="1"/>
  <c r="Z210" i="6"/>
  <c r="N210" i="2"/>
  <c r="E210" i="2"/>
  <c r="N210" i="6"/>
  <c r="M211" i="2"/>
  <c r="D211" i="2"/>
  <c r="L211" i="2" s="1"/>
  <c r="K211" i="2"/>
  <c r="C212" i="2"/>
  <c r="Y211" i="6"/>
  <c r="X211" i="6"/>
  <c r="O212" i="6"/>
  <c r="P211" i="6"/>
  <c r="Q211" i="6" s="1"/>
  <c r="K211" i="6"/>
  <c r="M211" i="6"/>
  <c r="D211" i="6"/>
  <c r="L211" i="6" s="1"/>
  <c r="C212" i="6"/>
  <c r="E211" i="2" l="1"/>
  <c r="N211" i="6"/>
  <c r="E211" i="6"/>
  <c r="Y212" i="6"/>
  <c r="X212" i="6"/>
  <c r="O213" i="6"/>
  <c r="P212" i="6"/>
  <c r="Q212" i="6" s="1"/>
  <c r="Z211" i="6"/>
  <c r="K212" i="2"/>
  <c r="C213" i="2"/>
  <c r="D212" i="2"/>
  <c r="L212" i="2" s="1"/>
  <c r="M212" i="2"/>
  <c r="N211" i="2"/>
  <c r="D212" i="6"/>
  <c r="E212" i="6" s="1"/>
  <c r="C213" i="6"/>
  <c r="M212" i="6"/>
  <c r="K212" i="6"/>
  <c r="N212" i="2" l="1"/>
  <c r="L212" i="6"/>
  <c r="N212" i="6"/>
  <c r="E212" i="2"/>
  <c r="K213" i="2"/>
  <c r="U19" i="2" s="1" a="1"/>
  <c r="U19" i="2" s="1"/>
  <c r="M213" i="2"/>
  <c r="D213" i="2"/>
  <c r="E213" i="2" s="1"/>
  <c r="Y213" i="6"/>
  <c r="X213" i="6"/>
  <c r="P213" i="6"/>
  <c r="Q213" i="6" s="1"/>
  <c r="Z212" i="6"/>
  <c r="M213" i="6"/>
  <c r="K213" i="6"/>
  <c r="D213" i="6"/>
  <c r="E213" i="6" s="1"/>
  <c r="Z213" i="6" l="1"/>
  <c r="L213" i="2"/>
  <c r="N213" i="2"/>
  <c r="L213" i="6"/>
  <c r="N213"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<sst xmlns="http://schemas.openxmlformats.org/spreadsheetml/2006/main" count="3870" uniqueCount="1650">
  <si>
    <t>Instructions</t>
  </si>
  <si>
    <t>Customer Tab</t>
  </si>
  <si>
    <t>"Enter Customer Info Here" is the first tab you should fill out. This tab is where you will fill out your information, your customer's information, and the shipping address.</t>
  </si>
  <si>
    <t xml:space="preserve">The "Your Information” section includes information on you, your company, and your NorthPoint Closetry sales representative.
</t>
  </si>
  <si>
    <t xml:space="preserve">The second section you will fill out is "Customer Information“ which contains the details for your own customer.
</t>
  </si>
  <si>
    <t xml:space="preserve">The "Shipping Address" section is where you will fill out the shipping details. The last question in the shipping section has two options. The first option "Yes" will copy the address you put down in "Your Information" as the shipping address. The second option "No" will drop down an additional section where you can enter an alternative shipping address.
</t>
  </si>
  <si>
    <t>Ordering Tab</t>
  </si>
  <si>
    <t xml:space="preserve">Next step is to go to the "Enter Ordering Info Here“ tab. This is where you will select all the information that you want to order. The "Required Fields“ section must be filled out first.
</t>
  </si>
  <si>
    <t xml:space="preserve">In "Required Fields" the first cell is "Collection." Here you will choose the overall collection for your order. Your choice of  style will then be automatically added to your Closets.
</t>
  </si>
  <si>
    <t xml:space="preserve">In the second cell is "Finish." This is where you will select the overall finish for your order. The finish will also be automatically added to your Closets unless you select an alternate finish.
</t>
  </si>
  <si>
    <t xml:space="preserve">The third cell is "Multiplier." If you are filling out this form to place an order, this is where you will put the multiplier given to you by your sales representative. Alternatively, if you are filling out this form to offer a quote to your customer, you will insert the multiplier you are using for their quote.
</t>
  </si>
  <si>
    <t>The next areas to enter information are for "Quantity", "Closet SKU", "Alternate Door Style", and "Alternate Finish".</t>
  </si>
  <si>
    <t>The column under "Quantity" is where you will enter the amount of Closet units you want of each type.</t>
  </si>
  <si>
    <t xml:space="preserve">The column under "Closets SKU" is where you will enter the different Closets that you need for your design. This will be just the prefix of the Closet, as the style and finish suffixes will be automatically added (e.g. H184814, DT248420, ST307214. Note: All Closets item numbers are listed on the “Closet Nomenclature” reference tab).
</t>
  </si>
  <si>
    <t xml:space="preserve">The column under "Alternate Door Style" is optional. This area allows you to select a different door style for each specific Closet. If unchanged from "Select Here", the Closet will default to the overall door style selected above (e.g. You are ordering Closets for both a kitchen and a bathroom but want different door styles in each).
</t>
  </si>
  <si>
    <t xml:space="preserve">The column under "Alternate Finish" is also optional. Here you can select a different finish for each specific Closet. If unchanged from "Select Here", the Closet will default to the overall finish selected above (e.g. You want to go with a two-tone style design and need to choose two different colors on one order).
</t>
  </si>
  <si>
    <t>Additional Products Tab</t>
  </si>
  <si>
    <t>This tab is optional and is only necessary if you are adding additional items that are not in the NorthPoint Closetry line.</t>
  </si>
  <si>
    <t>The column under "Quantity" is where you will enter the number of Closets you want of each type.</t>
  </si>
  <si>
    <t>The column under "Item" is where you will enter the other items that you need for your design. This will need to be complete item numbers including the finish or species.</t>
  </si>
  <si>
    <t xml:space="preserve">The column under “Price” is where you will enter the price.  This field does not automatically generate, therefore NorthPoint Closetry will not be held responsible for pricing entered that may be incorrect. </t>
  </si>
  <si>
    <r>
      <t xml:space="preserve">The column under “Description” is </t>
    </r>
    <r>
      <rPr>
        <b/>
        <sz val="12"/>
        <color theme="1"/>
        <rFont val="Northpoint"/>
      </rPr>
      <t>optional</t>
    </r>
    <r>
      <rPr>
        <sz val="12"/>
        <color theme="1"/>
        <rFont val="Northpoint"/>
      </rPr>
      <t>.  As long as an item number is given, the description is not necessary.</t>
    </r>
  </si>
  <si>
    <t>Printing Tab</t>
  </si>
  <si>
    <t xml:space="preserve">"Print Here" is the summary tab from which you will print. </t>
  </si>
  <si>
    <t>On this tab to the right, there's a command bar that has several options. The first option is where you will select either “Quote” or “Sales Order.” 
   Set this field to “Quote” to prepare an estimate to give to your customer for review and approval. When "Quote" is selected, the summary tab shows: your customer's information in the top right, the time period of the 30 day quote, and the quote total. 
   Choose “Sales Order” when you are ready to place their order. When "Sales Order" is selected, the page will show: your sales representative, customer number, PO number, order date, multiplier, and order total. 
   Typically, you'll choose “Quote” first to provide an estimate for your customer. Once they have reviewed it and want to proceed with the estimate, you will go back and change this field to “Sales Order.”</t>
  </si>
  <si>
    <t xml:space="preserve">The second option on the command bar allows you toggle the list price on and off depending on your needs. </t>
  </si>
  <si>
    <t xml:space="preserve">The third option allows you to enter any necessary sales tax. </t>
  </si>
  <si>
    <t xml:space="preserve">The fourth option allows you to add a logo to the order. To add a logo, click on the "Insert Logo" button, browse your files for the logo you want, and select it. The logo will automatically resize to fit on the order sheet. The optimal logo size to use is roughly 4x as wide as the image is tall. Additionally, you'll want to use a logo that has either a transparent background (.png file) or a white background. If you accidentally select the wrong logo or you wish to remove it, hit the "Delete Logo" button to clear it. </t>
  </si>
  <si>
    <t xml:space="preserve">The fifth option allows you to save the order as a PDF. </t>
  </si>
  <si>
    <t xml:space="preserve">The sixth option allows you to print the order. </t>
  </si>
  <si>
    <t>The seventh option allows you to export a file to use in the quick order process as shown below.</t>
  </si>
  <si>
    <t>Quick Order Process</t>
  </si>
  <si>
    <t>The "Print Here" tab now has an additional way to place an order. To use this convenient tool, fill out your order details as normal, then click on the "Export CSV Web Order File" button when you're done. This will allow you to save the necessary details needed to import your order online.</t>
  </si>
  <si>
    <t xml:space="preserve">The next step is to head to the "Quickorder" section on the Hardware Resources website. Then navigate to the section titled "Upload from Excel". Click on this button and select the order file that you previously saved. This will automatically import your order and add the items to your cart.  From here, you can then checkout as usual. </t>
  </si>
  <si>
    <t>Closet Nomenclature</t>
  </si>
  <si>
    <t>The "Closet Nomenclature" tab is a quick reference sheet that has all of the available Closets and accessories. It also shows what the acronyms mean, what the suffixes and prefixes are, and how they are all put together.</t>
  </si>
  <si>
    <t>Shipping Address</t>
  </si>
  <si>
    <t>Selection Box</t>
  </si>
  <si>
    <t>Select Here</t>
  </si>
  <si>
    <t>Your Information</t>
  </si>
  <si>
    <t>Customer Information</t>
  </si>
  <si>
    <t>Yes</t>
  </si>
  <si>
    <t>Name:</t>
  </si>
  <si>
    <t>name</t>
  </si>
  <si>
    <t>cust name</t>
  </si>
  <si>
    <t>Contact's Name:</t>
  </si>
  <si>
    <t>contc name</t>
  </si>
  <si>
    <t>No</t>
  </si>
  <si>
    <t>Company Name</t>
  </si>
  <si>
    <t>comp name</t>
  </si>
  <si>
    <t>Job Name:</t>
  </si>
  <si>
    <t>job name</t>
  </si>
  <si>
    <t>Contact's Number:</t>
  </si>
  <si>
    <t>contc number</t>
  </si>
  <si>
    <t>Street Address:</t>
  </si>
  <si>
    <t>cust add</t>
  </si>
  <si>
    <t>Special Instructions:</t>
  </si>
  <si>
    <t>Second Address:</t>
  </si>
  <si>
    <t>Lift Gate?</t>
  </si>
  <si>
    <t>City:</t>
  </si>
  <si>
    <t>cust city</t>
  </si>
  <si>
    <t>Appointment?</t>
  </si>
  <si>
    <t>State:</t>
  </si>
  <si>
    <t>Is the shipping address the same as your information?</t>
  </si>
  <si>
    <t>Zip Code:</t>
  </si>
  <si>
    <t>Phone:</t>
  </si>
  <si>
    <t>Email:</t>
  </si>
  <si>
    <t>Sales Rep:</t>
  </si>
  <si>
    <t>Customer Number:</t>
  </si>
  <si>
    <t>abc123</t>
  </si>
  <si>
    <t>PO Number:</t>
  </si>
  <si>
    <t>po: 12345</t>
  </si>
  <si>
    <t>Collection</t>
  </si>
  <si>
    <t>Finish</t>
  </si>
  <si>
    <t>Collection 2</t>
  </si>
  <si>
    <t>Finish 2</t>
  </si>
  <si>
    <t>Order Type</t>
  </si>
  <si>
    <t>Long Item Number</t>
  </si>
  <si>
    <t>List Price</t>
  </si>
  <si>
    <t>Short Item Number</t>
  </si>
  <si>
    <t>Item Class</t>
  </si>
  <si>
    <t>List Price Match</t>
  </si>
  <si>
    <t>Expiration</t>
  </si>
  <si>
    <t>1.8.7</t>
  </si>
  <si>
    <t>Required Fields</t>
  </si>
  <si>
    <t>H182414-HMO</t>
  </si>
  <si>
    <t>H182414</t>
  </si>
  <si>
    <t>CL-MID</t>
  </si>
  <si>
    <t>Cabinet</t>
  </si>
  <si>
    <t>Match</t>
  </si>
  <si>
    <t>C Suffix</t>
  </si>
  <si>
    <t>F Suffix 1</t>
  </si>
  <si>
    <t>F Suffix 2</t>
  </si>
  <si>
    <t>Exception</t>
  </si>
  <si>
    <t>Added</t>
  </si>
  <si>
    <t>Collection:</t>
  </si>
  <si>
    <t>Harbor</t>
  </si>
  <si>
    <t>Quote</t>
  </si>
  <si>
    <t>H242414-HMO</t>
  </si>
  <si>
    <t>H242414</t>
  </si>
  <si>
    <t>CR18</t>
  </si>
  <si>
    <t>Finish:</t>
  </si>
  <si>
    <t>White</t>
  </si>
  <si>
    <t>Sales Order</t>
  </si>
  <si>
    <t>H302414-HMO</t>
  </si>
  <si>
    <t>H302414</t>
  </si>
  <si>
    <t>CR24</t>
  </si>
  <si>
    <t>Multiplier:</t>
  </si>
  <si>
    <t>Mocha</t>
  </si>
  <si>
    <t>H362414-HMO</t>
  </si>
  <si>
    <t>H362414</t>
  </si>
  <si>
    <t>CR30</t>
  </si>
  <si>
    <t>H184814-HMO</t>
  </si>
  <si>
    <t>H184814</t>
  </si>
  <si>
    <t>CR36</t>
  </si>
  <si>
    <t>H244814-HMO</t>
  </si>
  <si>
    <t>H244814</t>
  </si>
  <si>
    <t>CL-303-300</t>
  </si>
  <si>
    <t>Customer Notes</t>
  </si>
  <si>
    <t>Closet List</t>
  </si>
  <si>
    <t>Print Area</t>
  </si>
  <si>
    <t>Quantity</t>
  </si>
  <si>
    <t>Closet Sku</t>
  </si>
  <si>
    <t>Alternate Door Style</t>
  </si>
  <si>
    <t>Alternate Finish</t>
  </si>
  <si>
    <t>Unit Price</t>
  </si>
  <si>
    <t>Total Price</t>
  </si>
  <si>
    <t>H304814-HMO</t>
  </si>
  <si>
    <t>H304814</t>
  </si>
  <si>
    <t>CL-303-300-12</t>
  </si>
  <si>
    <t>Last Updated</t>
  </si>
  <si>
    <t>H364814-HMO</t>
  </si>
  <si>
    <t>H364814</t>
  </si>
  <si>
    <t>CL-303-300-18</t>
  </si>
  <si>
    <t>AS1814-2PK</t>
  </si>
  <si>
    <t>H187214-HMO</t>
  </si>
  <si>
    <t>H187214</t>
  </si>
  <si>
    <t>CL-TEMP-DB.1</t>
  </si>
  <si>
    <t>H247214-HMO</t>
  </si>
  <si>
    <t>H247214</t>
  </si>
  <si>
    <t>OVVO-R-BX100</t>
  </si>
  <si>
    <t>H307214-HMO</t>
  </si>
  <si>
    <t>H307214</t>
  </si>
  <si>
    <t>CAP-BX100-WH</t>
  </si>
  <si>
    <t>H367214-HMO</t>
  </si>
  <si>
    <t>H367214</t>
  </si>
  <si>
    <t>CAP-BX100-MO</t>
  </si>
  <si>
    <t>SDUB183414-HMO</t>
  </si>
  <si>
    <t>SDUB183414</t>
  </si>
  <si>
    <t>CL-LBKT-BX12-WH</t>
  </si>
  <si>
    <t>SDUB243414-HMO</t>
  </si>
  <si>
    <t>SDUB243414</t>
  </si>
  <si>
    <t>CL-LBKT-BX12-MO</t>
  </si>
  <si>
    <t>SDUB303414-HMO</t>
  </si>
  <si>
    <t>SDUB303414</t>
  </si>
  <si>
    <t>CL-STUD-BX100</t>
  </si>
  <si>
    <t>SDUB363414-HMO</t>
  </si>
  <si>
    <t>SDUB363414</t>
  </si>
  <si>
    <t>CL-ANCHOR-BX100</t>
  </si>
  <si>
    <t>SDUB183420-HMO</t>
  </si>
  <si>
    <t>SDUB183420</t>
  </si>
  <si>
    <t>EBR-100FT-WH</t>
  </si>
  <si>
    <t>SDUB243420-HMO</t>
  </si>
  <si>
    <t>SDUB243420</t>
  </si>
  <si>
    <t>EBR-100FT-MO</t>
  </si>
  <si>
    <t>SDUB303420-HMO</t>
  </si>
  <si>
    <t>SDUB303420</t>
  </si>
  <si>
    <t>CSTKRS-100-WH</t>
  </si>
  <si>
    <t>SDUB363420-HMO</t>
  </si>
  <si>
    <t>SDUB363420</t>
  </si>
  <si>
    <t>CSTKRS-100-MO</t>
  </si>
  <si>
    <t>SSUB183414-HMO</t>
  </si>
  <si>
    <t>SSUB183414</t>
  </si>
  <si>
    <t>CL-JIGRDWB-V1</t>
  </si>
  <si>
    <t>SSUB243414-HMO</t>
  </si>
  <si>
    <t>SSUB243414</t>
  </si>
  <si>
    <t>CL-JIGRD12HH</t>
  </si>
  <si>
    <t>SSUB303414-HMO</t>
  </si>
  <si>
    <t>SSUB303414</t>
  </si>
  <si>
    <t>CL-TUKIT-WH</t>
  </si>
  <si>
    <t>SSUB363414-HMO</t>
  </si>
  <si>
    <t>SSUB363414</t>
  </si>
  <si>
    <t>CL-TUKIT-MO</t>
  </si>
  <si>
    <t>SSUB183420-HMO</t>
  </si>
  <si>
    <t>SSUB183420</t>
  </si>
  <si>
    <t>CLSAM-MINI-HWH</t>
  </si>
  <si>
    <t>SSUB243420-HMO</t>
  </si>
  <si>
    <t>SSUB243420</t>
  </si>
  <si>
    <t>CLSWATCH-10PK-1</t>
  </si>
  <si>
    <t>SSUB303420-HMO</t>
  </si>
  <si>
    <t>SSUB303420</t>
  </si>
  <si>
    <t>CLSAM-OVVO</t>
  </si>
  <si>
    <t>SSUB363420-HMO</t>
  </si>
  <si>
    <t>SSUB363420</t>
  </si>
  <si>
    <t>CLSAM-KIT</t>
  </si>
  <si>
    <t>ST187214-HMO</t>
  </si>
  <si>
    <t>ST187214</t>
  </si>
  <si>
    <t>CLSAM-CASE</t>
  </si>
  <si>
    <t>ST247214-HMO</t>
  </si>
  <si>
    <t>ST247214</t>
  </si>
  <si>
    <t>ST307214-HMO</t>
  </si>
  <si>
    <t>ST307214</t>
  </si>
  <si>
    <t>ST367214-HMO</t>
  </si>
  <si>
    <t>ST367214</t>
  </si>
  <si>
    <t>ST187220-HMO</t>
  </si>
  <si>
    <t>ST187220</t>
  </si>
  <si>
    <t>ST247220-HMO</t>
  </si>
  <si>
    <t>ST247220</t>
  </si>
  <si>
    <t>ST307220-HMO</t>
  </si>
  <si>
    <t>ST307220</t>
  </si>
  <si>
    <t>ST367220-HMO</t>
  </si>
  <si>
    <t>ST367220</t>
  </si>
  <si>
    <t>ST188414-HMO</t>
  </si>
  <si>
    <t>ST188414</t>
  </si>
  <si>
    <t>ST248414-HMO</t>
  </si>
  <si>
    <t>ST248414</t>
  </si>
  <si>
    <t>ST308414-HMO</t>
  </si>
  <si>
    <t>ST308414</t>
  </si>
  <si>
    <t>ST368414-HMO</t>
  </si>
  <si>
    <t>ST368414</t>
  </si>
  <si>
    <t>ST188420-HMO</t>
  </si>
  <si>
    <t>ST188420</t>
  </si>
  <si>
    <t>ST248420-HMO</t>
  </si>
  <si>
    <t>ST248420</t>
  </si>
  <si>
    <t>ST308420-HMO</t>
  </si>
  <si>
    <t>ST308420</t>
  </si>
  <si>
    <t>ST368420-HMO</t>
  </si>
  <si>
    <t>ST368420</t>
  </si>
  <si>
    <t>HT187214-HMO</t>
  </si>
  <si>
    <t>HT187214</t>
  </si>
  <si>
    <t>HT247214-HMO</t>
  </si>
  <si>
    <t>HT247214</t>
  </si>
  <si>
    <t>HT307214-HMO</t>
  </si>
  <si>
    <t>HT307214</t>
  </si>
  <si>
    <t>HT367214-HMO</t>
  </si>
  <si>
    <t>HT367214</t>
  </si>
  <si>
    <t>HT187220-HMO</t>
  </si>
  <si>
    <t>HT187220</t>
  </si>
  <si>
    <t>HT247220-HMO</t>
  </si>
  <si>
    <t>HT247220</t>
  </si>
  <si>
    <t>HT307220-HMO</t>
  </si>
  <si>
    <t>HT307220</t>
  </si>
  <si>
    <t>HT367220-HMO</t>
  </si>
  <si>
    <t>HT367220</t>
  </si>
  <si>
    <t>HT188414-HMO</t>
  </si>
  <si>
    <t>HT188414</t>
  </si>
  <si>
    <t>HT248414-HMO</t>
  </si>
  <si>
    <t>HT248414</t>
  </si>
  <si>
    <t>HT308414-HMO</t>
  </si>
  <si>
    <t>HT308414</t>
  </si>
  <si>
    <t>HT368414-HMO</t>
  </si>
  <si>
    <t>HT368414</t>
  </si>
  <si>
    <t>HT188420-HMO</t>
  </si>
  <si>
    <t>HT188420</t>
  </si>
  <si>
    <t>HT248420-HMO</t>
  </si>
  <si>
    <t>HT248420</t>
  </si>
  <si>
    <t>HT308420-HMO</t>
  </si>
  <si>
    <t>HT308420</t>
  </si>
  <si>
    <t>HT368420-HMO</t>
  </si>
  <si>
    <t>HT368420</t>
  </si>
  <si>
    <t>DT187214-HMO</t>
  </si>
  <si>
    <t>DT187214</t>
  </si>
  <si>
    <t>DT247214-HMO</t>
  </si>
  <si>
    <t>DT247214</t>
  </si>
  <si>
    <t>DT307214-HMO</t>
  </si>
  <si>
    <t>DT307214</t>
  </si>
  <si>
    <t>DT367214-HMO</t>
  </si>
  <si>
    <t>DT367214</t>
  </si>
  <si>
    <t>DT187220-HMO</t>
  </si>
  <si>
    <t>DT187220</t>
  </si>
  <si>
    <t>DT247220-HMO</t>
  </si>
  <si>
    <t>DT247220</t>
  </si>
  <si>
    <t>DT307220-HMO</t>
  </si>
  <si>
    <t>DT307220</t>
  </si>
  <si>
    <t>DT367220-HMO</t>
  </si>
  <si>
    <t>DT367220</t>
  </si>
  <si>
    <t>DT188414-HMO</t>
  </si>
  <si>
    <t>DT188414</t>
  </si>
  <si>
    <t>DT248414-HMO</t>
  </si>
  <si>
    <t>DT248414</t>
  </si>
  <si>
    <t>DT308414-HMO</t>
  </si>
  <si>
    <t>DT308414</t>
  </si>
  <si>
    <t>DT368414-HMO</t>
  </si>
  <si>
    <t>DT368414</t>
  </si>
  <si>
    <t>DT188420-HMO</t>
  </si>
  <si>
    <t>DT188420</t>
  </si>
  <si>
    <t>DT248420-HMO</t>
  </si>
  <si>
    <t>DT248420</t>
  </si>
  <si>
    <t>DT308420-HMO</t>
  </si>
  <si>
    <t>DT308420</t>
  </si>
  <si>
    <t>DT368420-HMO</t>
  </si>
  <si>
    <t>DT368420</t>
  </si>
  <si>
    <t>DBS1814-2PK-HMO</t>
  </si>
  <si>
    <t>DBS1814-2PK</t>
  </si>
  <si>
    <t>CL-AC</t>
  </si>
  <si>
    <t>DBS2414-2PK-HMO</t>
  </si>
  <si>
    <t>DBS2414-2PK</t>
  </si>
  <si>
    <t>DBS3014-2PK-HMO</t>
  </si>
  <si>
    <t>DBS3014-2PK</t>
  </si>
  <si>
    <t>DBS3614-2PK-HMO</t>
  </si>
  <si>
    <t>DBS3614-2PK</t>
  </si>
  <si>
    <t>DBS1820-2PK-HMO</t>
  </si>
  <si>
    <t>DBS1820-2PK</t>
  </si>
  <si>
    <t>DBS2420-2PK-HMO</t>
  </si>
  <si>
    <t>DBS2420-2PK</t>
  </si>
  <si>
    <t>DBS3020-2PK-HMO</t>
  </si>
  <si>
    <t>DBS3020-2PK</t>
  </si>
  <si>
    <t>DBS3620-2PK-HMO</t>
  </si>
  <si>
    <t>DBS3620-2PK</t>
  </si>
  <si>
    <t>DBL1814-HMO</t>
  </si>
  <si>
    <t>DBL1814</t>
  </si>
  <si>
    <t>DBL2414-HMO</t>
  </si>
  <si>
    <t>DBL2414</t>
  </si>
  <si>
    <t>DBL3014-HMO</t>
  </si>
  <si>
    <t>DBL3014</t>
  </si>
  <si>
    <t>DBL3614-HMO</t>
  </si>
  <si>
    <t>DBL3614</t>
  </si>
  <si>
    <t>DBL1820-HMO</t>
  </si>
  <si>
    <t>DBL1820</t>
  </si>
  <si>
    <t>DBL2420-HMO</t>
  </si>
  <si>
    <t>DBL2420</t>
  </si>
  <si>
    <t>DBL3020-HMO</t>
  </si>
  <si>
    <t>DBL3020</t>
  </si>
  <si>
    <t>DBL3620-HMO</t>
  </si>
  <si>
    <t>DBL3620</t>
  </si>
  <si>
    <t>AS1814-2PK-HMO</t>
  </si>
  <si>
    <t>AS2414-2PK-HMO</t>
  </si>
  <si>
    <t>AS2414-2PK</t>
  </si>
  <si>
    <t>AS3014-2PK-HMO</t>
  </si>
  <si>
    <t>AS3014-2PK</t>
  </si>
  <si>
    <t>AS3614-2PK-HMO</t>
  </si>
  <si>
    <t>AS3614-2PK</t>
  </si>
  <si>
    <t>AS1820-2PK-HMO</t>
  </si>
  <si>
    <t>AS1820-2PK</t>
  </si>
  <si>
    <t>AS2420-2PK-HMO</t>
  </si>
  <si>
    <t>AS2420-2PK</t>
  </si>
  <si>
    <t>AS3020-2PK-HMO</t>
  </si>
  <si>
    <t>AS3020-2PK</t>
  </si>
  <si>
    <t>AS3620-2PK-HMO</t>
  </si>
  <si>
    <t>AS3620-2PK</t>
  </si>
  <si>
    <t>F48-HMO</t>
  </si>
  <si>
    <t>F48</t>
  </si>
  <si>
    <t>F72-HMO</t>
  </si>
  <si>
    <t>F72</t>
  </si>
  <si>
    <t>F84-HMO</t>
  </si>
  <si>
    <t>F84</t>
  </si>
  <si>
    <t>TK84-HMO</t>
  </si>
  <si>
    <t>TK84</t>
  </si>
  <si>
    <t>SM3614-HMO</t>
  </si>
  <si>
    <t>SM3614</t>
  </si>
  <si>
    <t>SM3620-HMO</t>
  </si>
  <si>
    <t>SM3620</t>
  </si>
  <si>
    <t>SM4814-HMO</t>
  </si>
  <si>
    <t>SM4814</t>
  </si>
  <si>
    <t>SM4820-HMO</t>
  </si>
  <si>
    <t>SM4820</t>
  </si>
  <si>
    <t>BR1414-HMO</t>
  </si>
  <si>
    <t>BR1414</t>
  </si>
  <si>
    <t>BR1420-HMO</t>
  </si>
  <si>
    <t>BR1420</t>
  </si>
  <si>
    <t>EP4234-HMO</t>
  </si>
  <si>
    <t>EP4234</t>
  </si>
  <si>
    <t>DH184814-HMO</t>
  </si>
  <si>
    <t>EP3434</t>
  </si>
  <si>
    <t>DH244814-HMO</t>
  </si>
  <si>
    <t>EP4534</t>
  </si>
  <si>
    <t>DH304814-HMO</t>
  </si>
  <si>
    <t>DH364814-HMO</t>
  </si>
  <si>
    <t>SH184814-HMO</t>
  </si>
  <si>
    <t>SH244814-HMO</t>
  </si>
  <si>
    <t>SH304814-HMO</t>
  </si>
  <si>
    <t>SH364814-HMO</t>
  </si>
  <si>
    <t>SH187214-HMO</t>
  </si>
  <si>
    <t>CLSAM-MINI</t>
  </si>
  <si>
    <t>CL-SAM</t>
  </si>
  <si>
    <t>SH247214-HMO</t>
  </si>
  <si>
    <t>SH307214-HMO</t>
  </si>
  <si>
    <t>SH367214-HMO</t>
  </si>
  <si>
    <t>K1-SD183414-HMO</t>
  </si>
  <si>
    <t>K1-SD243414-HMO</t>
  </si>
  <si>
    <t>K1-SD303414-HMO</t>
  </si>
  <si>
    <t>K1-SD363414-HMO</t>
  </si>
  <si>
    <t>CAP-BX100</t>
  </si>
  <si>
    <t>K1-SD183420-HMO</t>
  </si>
  <si>
    <t>CL-LBKT-BX12</t>
  </si>
  <si>
    <t>K1-SD243420-HMO</t>
  </si>
  <si>
    <t>K1-SD303420-HMO</t>
  </si>
  <si>
    <t>K1-SD363420-HMO</t>
  </si>
  <si>
    <t>EBR-100FT</t>
  </si>
  <si>
    <t>K2-SD183414-HMO</t>
  </si>
  <si>
    <t>EBR-100FT.75</t>
  </si>
  <si>
    <t>K2-SD243414-HMO</t>
  </si>
  <si>
    <t>CSTKRS-100</t>
  </si>
  <si>
    <t>K2-SD303414-HMO</t>
  </si>
  <si>
    <t>K2-SD363414-HMO</t>
  </si>
  <si>
    <t>K2-SD183420-HMO</t>
  </si>
  <si>
    <t>CL-TUKIT</t>
  </si>
  <si>
    <t>K2-SD243420-HMO</t>
  </si>
  <si>
    <t>CL-JIGKIT</t>
  </si>
  <si>
    <t>K2-SD303420-HMO</t>
  </si>
  <si>
    <t>DH184814</t>
  </si>
  <si>
    <t>K2-SD363420-HMO</t>
  </si>
  <si>
    <t>DH244814</t>
  </si>
  <si>
    <t>K1-ST187214-HMO</t>
  </si>
  <si>
    <t>DH304814</t>
  </si>
  <si>
    <t>K1-ST247214-HMO</t>
  </si>
  <si>
    <t>DH364814</t>
  </si>
  <si>
    <t>K1-ST307214-HMO</t>
  </si>
  <si>
    <t>SH184814</t>
  </si>
  <si>
    <t>K1-ST367214-HMO</t>
  </si>
  <si>
    <t>SH244814</t>
  </si>
  <si>
    <t>K1-ST187220-HMO</t>
  </si>
  <si>
    <t>SH304814</t>
  </si>
  <si>
    <t>K1-H182414</t>
  </si>
  <si>
    <t>K1-ST247220-HMO</t>
  </si>
  <si>
    <t>SH364814</t>
  </si>
  <si>
    <t>K1-H242414</t>
  </si>
  <si>
    <t>K1-ST307220-HMO</t>
  </si>
  <si>
    <t>SH187214</t>
  </si>
  <si>
    <t>K1-H302414</t>
  </si>
  <si>
    <t>K1-ST367220-HMO</t>
  </si>
  <si>
    <t>SH247214</t>
  </si>
  <si>
    <t>K1-H362414</t>
  </si>
  <si>
    <t>K1-ST188414-HMO</t>
  </si>
  <si>
    <t>SH307214</t>
  </si>
  <si>
    <t>K1-ST248414-HMO</t>
  </si>
  <si>
    <t>SH367214</t>
  </si>
  <si>
    <t>K1-ST308414-HMO</t>
  </si>
  <si>
    <t>K1-SD183414</t>
  </si>
  <si>
    <t>K1-ST368414-HMO</t>
  </si>
  <si>
    <t>K1-SD243414</t>
  </si>
  <si>
    <t>K1-ST188420-HMO</t>
  </si>
  <si>
    <t>K1-SD303414</t>
  </si>
  <si>
    <t>K1-ST248420-HMO</t>
  </si>
  <si>
    <t>K1-SD363414</t>
  </si>
  <si>
    <t>K1-ST308420-HMO</t>
  </si>
  <si>
    <t>K1-SD183420</t>
  </si>
  <si>
    <t>K1-ST368420-HMO</t>
  </si>
  <si>
    <t>K1-SD243420</t>
  </si>
  <si>
    <t>K1-HT187214-HMO</t>
  </si>
  <si>
    <t>K1-SD303420</t>
  </si>
  <si>
    <t>K1-HT247214-HMO</t>
  </si>
  <si>
    <t>K1-SD363420</t>
  </si>
  <si>
    <t>K1-HT307214-HMO</t>
  </si>
  <si>
    <t>K2-SD183414</t>
  </si>
  <si>
    <t>K1-HT367214-HMO</t>
  </si>
  <si>
    <t>K2-SD243414</t>
  </si>
  <si>
    <t>K1-HT187220-HMO</t>
  </si>
  <si>
    <t>K2-SD303414</t>
  </si>
  <si>
    <t>K1-HT247220-HMO</t>
  </si>
  <si>
    <t>K2-SD363414</t>
  </si>
  <si>
    <t>K1-HT307220-HMO</t>
  </si>
  <si>
    <t>K2-SD183420</t>
  </si>
  <si>
    <t>K1-HT367220-HMO</t>
  </si>
  <si>
    <t>K2-SD243420</t>
  </si>
  <si>
    <t>K1-HT188414-HMO</t>
  </si>
  <si>
    <t>K2-SD303420</t>
  </si>
  <si>
    <t>K1-HT248414-HMO</t>
  </si>
  <si>
    <t>K2-SD363420</t>
  </si>
  <si>
    <t>K1-HT308414-HMO</t>
  </si>
  <si>
    <t>K1-ST187214</t>
  </si>
  <si>
    <t>K1-HT368414-HMO</t>
  </si>
  <si>
    <t>K1-ST247214</t>
  </si>
  <si>
    <t>K1-HT188420-HMO</t>
  </si>
  <si>
    <t>K1-ST307214</t>
  </si>
  <si>
    <t>K1-HT248420-HMO</t>
  </si>
  <si>
    <t>K1-ST367214</t>
  </si>
  <si>
    <t>K1-HT308420-HMO</t>
  </si>
  <si>
    <t>K1-ST187220</t>
  </si>
  <si>
    <t>K1-HT368420-HMO</t>
  </si>
  <si>
    <t>K1-ST247220</t>
  </si>
  <si>
    <t>K2-HT187214-HMO</t>
  </si>
  <si>
    <t>K1-ST307220</t>
  </si>
  <si>
    <t>K2-HT247214-HMO</t>
  </si>
  <si>
    <t>K1-ST367220</t>
  </si>
  <si>
    <t>K2-HT307214-HMO</t>
  </si>
  <si>
    <t>K1-ST188414</t>
  </si>
  <si>
    <t>K2-HT367214-HMO</t>
  </si>
  <si>
    <t>K1-ST248414</t>
  </si>
  <si>
    <t>K2-HT187220-HMO</t>
  </si>
  <si>
    <t>K1-ST308414</t>
  </si>
  <si>
    <t>K2-HT247220-HMO</t>
  </si>
  <si>
    <t>K1-ST368414</t>
  </si>
  <si>
    <t>K2-HT307220-HMO</t>
  </si>
  <si>
    <t>K1-ST188420</t>
  </si>
  <si>
    <t>K2-HT367220-HMO</t>
  </si>
  <si>
    <t>K1-ST248420</t>
  </si>
  <si>
    <t>K2-HT188414-HMO</t>
  </si>
  <si>
    <t>K1-ST308420</t>
  </si>
  <si>
    <t>K2-HT248414-HMO</t>
  </si>
  <si>
    <t>K1-ST368420</t>
  </si>
  <si>
    <t>K2-HT308414-HMO</t>
  </si>
  <si>
    <t>K1-HT187214</t>
  </si>
  <si>
    <t>K2-HT368414-HMO</t>
  </si>
  <si>
    <t>K1-HT247214</t>
  </si>
  <si>
    <t>K2-HT188420-HMO</t>
  </si>
  <si>
    <t>K1-HT307214</t>
  </si>
  <si>
    <t>K2-HT248420-HMO</t>
  </si>
  <si>
    <t>K1-HT367214</t>
  </si>
  <si>
    <t>K2-HT308420-HMO</t>
  </si>
  <si>
    <t>K1-HT187220</t>
  </si>
  <si>
    <t>K2-HT368420-HMO</t>
  </si>
  <si>
    <t>K1-HT247220</t>
  </si>
  <si>
    <t>K1-DT187214-HMO</t>
  </si>
  <si>
    <t>K1-HT307220</t>
  </si>
  <si>
    <t>K1-DT247214-HMO</t>
  </si>
  <si>
    <t>K1-HT367220</t>
  </si>
  <si>
    <t>K1-DT307214-HMO</t>
  </si>
  <si>
    <t>K1-HT188414</t>
  </si>
  <si>
    <t>K1-DT367214-HMO</t>
  </si>
  <si>
    <t>K1-HT248414</t>
  </si>
  <si>
    <t>K1-DT187220-HMO</t>
  </si>
  <si>
    <t>K1-HT308414</t>
  </si>
  <si>
    <t>K1-DT247220-HMO</t>
  </si>
  <si>
    <t>K1-HT368414</t>
  </si>
  <si>
    <t>K1-DT307220-HMO</t>
  </si>
  <si>
    <t>K1-HT188420</t>
  </si>
  <si>
    <t>K1-DT367220-HMO</t>
  </si>
  <si>
    <t>K1-HT248420</t>
  </si>
  <si>
    <t>K1-DT188414-HMO</t>
  </si>
  <si>
    <t>K1-HT308420</t>
  </si>
  <si>
    <t>K1-DT248414-HMO</t>
  </si>
  <si>
    <t>K1-HT368420</t>
  </si>
  <si>
    <t>K1-DT308414-HMO</t>
  </si>
  <si>
    <t>K2-HT187214</t>
  </si>
  <si>
    <t>K1-DT368414-HMO</t>
  </si>
  <si>
    <t>K2-HT247214</t>
  </si>
  <si>
    <t>K1-DT188420-HMO</t>
  </si>
  <si>
    <t>K2-HT307214</t>
  </si>
  <si>
    <t>K1-DT248420-HMO</t>
  </si>
  <si>
    <t>K2-HT367214</t>
  </si>
  <si>
    <t>K1-DT308420-HMO</t>
  </si>
  <si>
    <t>K2-HT187220</t>
  </si>
  <si>
    <t>K1-DT368420-HMO</t>
  </si>
  <si>
    <t>K2-HT247220</t>
  </si>
  <si>
    <t>K2-DT187214-HMO</t>
  </si>
  <si>
    <t>K2-HT307220</t>
  </si>
  <si>
    <t>K2-DT247214-HMO</t>
  </si>
  <si>
    <t>K2-HT367220</t>
  </si>
  <si>
    <t>K2-DT307214-HMO</t>
  </si>
  <si>
    <t>K2-HT188414</t>
  </si>
  <si>
    <t>K2-DT367214-HMO</t>
  </si>
  <si>
    <t>K2-HT248414</t>
  </si>
  <si>
    <t>K2-DT187220-HMO</t>
  </si>
  <si>
    <t>K2-HT308414</t>
  </si>
  <si>
    <t>K2-DT247220-HMO</t>
  </si>
  <si>
    <t>K2-HT368414</t>
  </si>
  <si>
    <t>K2-DT307220-HMO</t>
  </si>
  <si>
    <t>K2-HT188420</t>
  </si>
  <si>
    <t>K2-DT367220-HMO</t>
  </si>
  <si>
    <t>K2-HT248420</t>
  </si>
  <si>
    <t>K2-DT188414-HMO</t>
  </si>
  <si>
    <t>K2-HT308420</t>
  </si>
  <si>
    <t>K2-DT248414-HMO</t>
  </si>
  <si>
    <t>K2-HT368420</t>
  </si>
  <si>
    <t>K2-DT308414-HMO</t>
  </si>
  <si>
    <t>K1-DT187214</t>
  </si>
  <si>
    <t>K2-DT368414-HMO</t>
  </si>
  <si>
    <t>K1-DT247214</t>
  </si>
  <si>
    <t>K2-DT188420-HMO</t>
  </si>
  <si>
    <t>K1-DT307214</t>
  </si>
  <si>
    <t>K2-DT248420-HMO</t>
  </si>
  <si>
    <t>K1-DT367214</t>
  </si>
  <si>
    <t>K2-DT308420-HMO</t>
  </si>
  <si>
    <t>K1-DT187220</t>
  </si>
  <si>
    <t>K2-DT368420-HMO</t>
  </si>
  <si>
    <t>K1-DT247220</t>
  </si>
  <si>
    <t>H182414-HWH</t>
  </si>
  <si>
    <t>K1-DT307220</t>
  </si>
  <si>
    <t>H242414-HWH</t>
  </si>
  <si>
    <t>K1-DT367220</t>
  </si>
  <si>
    <t>H302414-HWH</t>
  </si>
  <si>
    <t>K1-DT188414</t>
  </si>
  <si>
    <t>H362414-HWH</t>
  </si>
  <si>
    <t>K1-DT248414</t>
  </si>
  <si>
    <t>H184814-HWH</t>
  </si>
  <si>
    <t>K1-DT308414</t>
  </si>
  <si>
    <t>H244814-HWH</t>
  </si>
  <si>
    <t>K1-DT368414</t>
  </si>
  <si>
    <t>H304814-HWH</t>
  </si>
  <si>
    <t>K1-DT188420</t>
  </si>
  <si>
    <t>H364814-HWH</t>
  </si>
  <si>
    <t>K1-DT248420</t>
  </si>
  <si>
    <t>H187214-HWH</t>
  </si>
  <si>
    <t>K1-DT308420</t>
  </si>
  <si>
    <t>H247214-HWH</t>
  </si>
  <si>
    <t>K1-DT368420</t>
  </si>
  <si>
    <t>H307214-HWH</t>
  </si>
  <si>
    <t>K2-DT187214</t>
  </si>
  <si>
    <t>H367214-HWH</t>
  </si>
  <si>
    <t>K2-DT247214</t>
  </si>
  <si>
    <t>SDUB183414-HWH</t>
  </si>
  <si>
    <t>K2-DT307214</t>
  </si>
  <si>
    <t>SDUB243414-HWH</t>
  </si>
  <si>
    <t>K2-DT367214</t>
  </si>
  <si>
    <t>SDUB303414-HWH</t>
  </si>
  <si>
    <t>K2-DT187220</t>
  </si>
  <si>
    <t>SDUB363414-HWH</t>
  </si>
  <si>
    <t>K2-DT247220</t>
  </si>
  <si>
    <t>SDUB183420-HWH</t>
  </si>
  <si>
    <t>K2-DT307220</t>
  </si>
  <si>
    <t>SDUB243420-HWH</t>
  </si>
  <si>
    <t>K2-DT367220</t>
  </si>
  <si>
    <t>SDUB303420-HWH</t>
  </si>
  <si>
    <t>K2-DT188414</t>
  </si>
  <si>
    <t>SDUB363420-HWH</t>
  </si>
  <si>
    <t>K2-DT248414</t>
  </si>
  <si>
    <t>SSUB183414-HWH</t>
  </si>
  <si>
    <t>K2-DT308414</t>
  </si>
  <si>
    <t>SSUB243414-HWH</t>
  </si>
  <si>
    <t>K2-DT368414</t>
  </si>
  <si>
    <t>SSUB303414-HWH</t>
  </si>
  <si>
    <t>K2-DT188420</t>
  </si>
  <si>
    <t>SSUB363414-HWH</t>
  </si>
  <si>
    <t>K2-DT248420</t>
  </si>
  <si>
    <t>SSUB183420-HWH</t>
  </si>
  <si>
    <t>K2-DT308420</t>
  </si>
  <si>
    <t>SSUB243420-HWH</t>
  </si>
  <si>
    <t>K2-DT368420</t>
  </si>
  <si>
    <t>SSUB303420-HWH</t>
  </si>
  <si>
    <t>SSUB363420-HWH</t>
  </si>
  <si>
    <t>ST187214-HWH</t>
  </si>
  <si>
    <t>ST247214-HWH</t>
  </si>
  <si>
    <t>ST307214-HWH</t>
  </si>
  <si>
    <t>ST367214-HWH</t>
  </si>
  <si>
    <t>ST187220-HWH</t>
  </si>
  <si>
    <t>ST247220-HWH</t>
  </si>
  <si>
    <t>ST307220-HWH</t>
  </si>
  <si>
    <t>ST367220-HWH</t>
  </si>
  <si>
    <t>ST188414-HWH</t>
  </si>
  <si>
    <t>ST248414-HWH</t>
  </si>
  <si>
    <t>ST308414-HWH</t>
  </si>
  <si>
    <t>ST368414-HWH</t>
  </si>
  <si>
    <t>ST188420-HWH</t>
  </si>
  <si>
    <t>ST248420-HWH</t>
  </si>
  <si>
    <t>ST308420-HWH</t>
  </si>
  <si>
    <t>ST368420-HWH</t>
  </si>
  <si>
    <t>HT187214-HWH</t>
  </si>
  <si>
    <t>HT247214-HWH</t>
  </si>
  <si>
    <t>HT307214-HWH</t>
  </si>
  <si>
    <t>HT367214-HWH</t>
  </si>
  <si>
    <t>HT187220-HWH</t>
  </si>
  <si>
    <t>HT247220-HWH</t>
  </si>
  <si>
    <t>HT307220-HWH</t>
  </si>
  <si>
    <t>HT367220-HWH</t>
  </si>
  <si>
    <t>HT188414-HWH</t>
  </si>
  <si>
    <t>HT248414-HWH</t>
  </si>
  <si>
    <t>HT308414-HWH</t>
  </si>
  <si>
    <t>HT368414-HWH</t>
  </si>
  <si>
    <t>HT188420-HWH</t>
  </si>
  <si>
    <t>HT248420-HWH</t>
  </si>
  <si>
    <t>HT308420-HWH</t>
  </si>
  <si>
    <t>HT368420-HWH</t>
  </si>
  <si>
    <t>DT187214-HWH</t>
  </si>
  <si>
    <t>DT247214-HWH</t>
  </si>
  <si>
    <t>DT307214-HWH</t>
  </si>
  <si>
    <t>DT367214-HWH</t>
  </si>
  <si>
    <t>DT187220-HWH</t>
  </si>
  <si>
    <t>DT247220-HWH</t>
  </si>
  <si>
    <t>DT307220-HWH</t>
  </si>
  <si>
    <t>DT367220-HWH</t>
  </si>
  <si>
    <t>DT188414-HWH</t>
  </si>
  <si>
    <t>DT248414-HWH</t>
  </si>
  <si>
    <t>DT308414-HWH</t>
  </si>
  <si>
    <t>DT368414-HWH</t>
  </si>
  <si>
    <t>DT188420-HWH</t>
  </si>
  <si>
    <t>DT248420-HWH</t>
  </si>
  <si>
    <t>DT308420-HWH</t>
  </si>
  <si>
    <t>DT368420-HWH</t>
  </si>
  <si>
    <t>DBS1814-2PK-HWH</t>
  </si>
  <si>
    <t>DBS2414-2PK-HWH</t>
  </si>
  <si>
    <t>DBS3014-2PK-HWH</t>
  </si>
  <si>
    <t>DBS3614-2PK-HWH</t>
  </si>
  <si>
    <t>DBS1820-2PK-HWH</t>
  </si>
  <si>
    <t>DBS2420-2PK-HWH</t>
  </si>
  <si>
    <t>DBS3020-2PK-HWH</t>
  </si>
  <si>
    <t>DBS3620-2PK-HWH</t>
  </si>
  <si>
    <t>DBL1814-HWH</t>
  </si>
  <si>
    <t>DBL2414-HWH</t>
  </si>
  <si>
    <t>DBL3014-HWH</t>
  </si>
  <si>
    <t>DBL3614-HWH</t>
  </si>
  <si>
    <t>DBL1820-HWH</t>
  </si>
  <si>
    <t>DBL2420-HWH</t>
  </si>
  <si>
    <t>DBL3020-HWH</t>
  </si>
  <si>
    <t>DBL3620-HWH</t>
  </si>
  <si>
    <t>AS1814-2PK-HWH</t>
  </si>
  <si>
    <t>AS2414-2PK-HWH</t>
  </si>
  <si>
    <t>AS3014-2PK-HWH</t>
  </si>
  <si>
    <t>AS3614-2PK-HWH</t>
  </si>
  <si>
    <t>AS1820-2PK-HWH</t>
  </si>
  <si>
    <t>AS2420-2PK-HWH</t>
  </si>
  <si>
    <t>AS3020-2PK-HWH</t>
  </si>
  <si>
    <t>AS3620-2PK-HWH</t>
  </si>
  <si>
    <t>F48-HWH</t>
  </si>
  <si>
    <t>F72-HWH</t>
  </si>
  <si>
    <t>F84-HWH</t>
  </si>
  <si>
    <t>TK84-HWH</t>
  </si>
  <si>
    <t>SM3614-HWH</t>
  </si>
  <si>
    <t>SM3620-HWH</t>
  </si>
  <si>
    <t>SM4814-HWH</t>
  </si>
  <si>
    <t>SM4820-HWH</t>
  </si>
  <si>
    <t>BR1414-HWH</t>
  </si>
  <si>
    <t>BR1420-HWH</t>
  </si>
  <si>
    <t>EP4234-HWH</t>
  </si>
  <si>
    <t>DH184814-HWH</t>
  </si>
  <si>
    <t>DH244814-HWH</t>
  </si>
  <si>
    <t>DH304814-HWH</t>
  </si>
  <si>
    <t>DH364814-HWH</t>
  </si>
  <si>
    <t>SH184814-HWH</t>
  </si>
  <si>
    <t>SH244814-HWH</t>
  </si>
  <si>
    <t>SH304814-HWH</t>
  </si>
  <si>
    <t>SH364814-HWH</t>
  </si>
  <si>
    <t>SH187214-HWH</t>
  </si>
  <si>
    <t>SH247214-HWH</t>
  </si>
  <si>
    <t>SH307214-HWH</t>
  </si>
  <si>
    <t>SH367214-HWH</t>
  </si>
  <si>
    <t>K1-SD183414-HWH</t>
  </si>
  <si>
    <t>K1-SD243414-HWH</t>
  </si>
  <si>
    <t>K1-SD303414-HWH</t>
  </si>
  <si>
    <t>K1-SD363414-HWH</t>
  </si>
  <si>
    <t>K1-SD183420-HWH</t>
  </si>
  <si>
    <t>K1-SD243420-HWH</t>
  </si>
  <si>
    <t>K1-SD303420-HWH</t>
  </si>
  <si>
    <t>K1-SD363420-HWH</t>
  </si>
  <si>
    <t>K2-SD183414-HWH</t>
  </si>
  <si>
    <t>K2-SD243414-HWH</t>
  </si>
  <si>
    <t>K2-SD303414-HWH</t>
  </si>
  <si>
    <t>K2-SD363414-HWH</t>
  </si>
  <si>
    <t>K2-SD183420-HWH</t>
  </si>
  <si>
    <t>K2-SD243420-HWH</t>
  </si>
  <si>
    <t>K2-SD303420-HWH</t>
  </si>
  <si>
    <t>K2-SD363420-HWH</t>
  </si>
  <si>
    <t>K1-ST187214-HWH</t>
  </si>
  <si>
    <t>K1-ST247214-HWH</t>
  </si>
  <si>
    <t>K1-ST307214-HWH</t>
  </si>
  <si>
    <t>K1-ST367214-HWH</t>
  </si>
  <si>
    <t>K1-ST187220-HWH</t>
  </si>
  <si>
    <t>K1-ST247220-HWH</t>
  </si>
  <si>
    <t>K1-ST307220-HWH</t>
  </si>
  <si>
    <t>K1-ST367220-HWH</t>
  </si>
  <si>
    <t>K1-ST188414-HWH</t>
  </si>
  <si>
    <t>K1-ST248414-HWH</t>
  </si>
  <si>
    <t>K1-ST308414-HWH</t>
  </si>
  <si>
    <t>K1-ST368414-HWH</t>
  </si>
  <si>
    <t>K1-ST188420-HWH</t>
  </si>
  <si>
    <t>K1-ST248420-HWH</t>
  </si>
  <si>
    <t>K1-ST308420-HWH</t>
  </si>
  <si>
    <t>K1-ST368420-HWH</t>
  </si>
  <si>
    <t>K1-HT187214-HWH</t>
  </si>
  <si>
    <t>K1-HT247214-HWH</t>
  </si>
  <si>
    <t>K1-HT307214-HWH</t>
  </si>
  <si>
    <t>K1-HT367214-HWH</t>
  </si>
  <si>
    <t>K1-HT187220-HWH</t>
  </si>
  <si>
    <t>K1-HT247220-HWH</t>
  </si>
  <si>
    <t>K1-HT307220-HWH</t>
  </si>
  <si>
    <t>K1-HT367220-HWH</t>
  </si>
  <si>
    <t>K1-HT188414-HWH</t>
  </si>
  <si>
    <t>K1-HT248414-HWH</t>
  </si>
  <si>
    <t>K1-HT308414-HWH</t>
  </si>
  <si>
    <t>K1-HT368414-HWH</t>
  </si>
  <si>
    <t>K1-HT188420-HWH</t>
  </si>
  <si>
    <t>K1-HT248420-HWH</t>
  </si>
  <si>
    <t>K1-HT308420-HWH</t>
  </si>
  <si>
    <t>K1-HT368420-HWH</t>
  </si>
  <si>
    <t>K2-HT187214-HWH</t>
  </si>
  <si>
    <t>K2-HT247214-HWH</t>
  </si>
  <si>
    <t>K2-HT307214-HWH</t>
  </si>
  <si>
    <t>K2-HT367214-HWH</t>
  </si>
  <si>
    <t>K2-HT187220-HWH</t>
  </si>
  <si>
    <t>K2-HT247220-HWH</t>
  </si>
  <si>
    <t>K2-HT307220-HWH</t>
  </si>
  <si>
    <t>K2-HT367220-HWH</t>
  </si>
  <si>
    <t>K2-HT188414-HWH</t>
  </si>
  <si>
    <t>K2-HT248414-HWH</t>
  </si>
  <si>
    <t>K2-HT308414-HWH</t>
  </si>
  <si>
    <t>K2-HT368414-HWH</t>
  </si>
  <si>
    <t>K2-HT188420-HWH</t>
  </si>
  <si>
    <t>K2-HT248420-HWH</t>
  </si>
  <si>
    <t>K2-HT308420-HWH</t>
  </si>
  <si>
    <t>K2-HT368420-HWH</t>
  </si>
  <si>
    <t>K1-DT187214-HWH</t>
  </si>
  <si>
    <t>K1-DT247214-HWH</t>
  </si>
  <si>
    <t>K1-DT307214-HWH</t>
  </si>
  <si>
    <t>K1-DT367214-HWH</t>
  </si>
  <si>
    <t>K1-DT187220-HWH</t>
  </si>
  <si>
    <t>K1-DT247220-HWH</t>
  </si>
  <si>
    <t>K1-DT307220-HWH</t>
  </si>
  <si>
    <t>K1-DT367220-HWH</t>
  </si>
  <si>
    <t>K1-DT188414-HWH</t>
  </si>
  <si>
    <t>K1-DT248414-HWH</t>
  </si>
  <si>
    <t>K1-DT308414-HWH</t>
  </si>
  <si>
    <t>K1-DT368414-HWH</t>
  </si>
  <si>
    <t>K1-DT188420-HWH</t>
  </si>
  <si>
    <t>K1-DT248420-HWH</t>
  </si>
  <si>
    <t>K1-DT308420-HWH</t>
  </si>
  <si>
    <t>K1-DT368420-HWH</t>
  </si>
  <si>
    <t>K2-DT187214-HWH</t>
  </si>
  <si>
    <t>K2-DT247214-HWH</t>
  </si>
  <si>
    <t>K2-DT307214-HWH</t>
  </si>
  <si>
    <t>K2-DT367214-HWH</t>
  </si>
  <si>
    <t>K2-DT187220-HWH</t>
  </si>
  <si>
    <t>K2-DT247220-HWH</t>
  </si>
  <si>
    <t>K2-DT307220-HWH</t>
  </si>
  <si>
    <t>K2-DT367220-HWH</t>
  </si>
  <si>
    <t>K2-DT188414-HWH</t>
  </si>
  <si>
    <t>K2-DT248414-HWH</t>
  </si>
  <si>
    <t>K2-DT308414-HWH</t>
  </si>
  <si>
    <t>K2-DT368414-HWH</t>
  </si>
  <si>
    <t>K2-DT188420-HWH</t>
  </si>
  <si>
    <t>K2-DT248420-HWH</t>
  </si>
  <si>
    <t>K2-DT308420-HWH</t>
  </si>
  <si>
    <t>K2-DT368420-HWH</t>
  </si>
  <si>
    <t>Item Number</t>
  </si>
  <si>
    <t>Description</t>
  </si>
  <si>
    <t>Chrome Expandable Wardrobe Lift for 21" - 24" Openings</t>
  </si>
  <si>
    <t>Chrome Expandable Wardrobe Lift for 25-1/2" - 35" Openings</t>
  </si>
  <si>
    <t>Chrome Expandable Wardrobe Lift for 33" - 48" Openings</t>
  </si>
  <si>
    <t>111692CH-6</t>
  </si>
  <si>
    <t>6 Chrome 1-1/16"x92" Round Steel Closet Rods</t>
  </si>
  <si>
    <t>111692MB-6</t>
  </si>
  <si>
    <t>6 Matte Black 1-1/16"x92" Round Steel Closet Rods</t>
  </si>
  <si>
    <t>1421MB</t>
  </si>
  <si>
    <t>Matte Black Heavy-Duty Shelf Utility Bracket</t>
  </si>
  <si>
    <t>Qty</t>
  </si>
  <si>
    <t>Item</t>
  </si>
  <si>
    <t>Price</t>
  </si>
  <si>
    <t>1421WH</t>
  </si>
  <si>
    <t>White Heavy-Duty Shelf Utility Bracket</t>
  </si>
  <si>
    <t>M7340-MB</t>
  </si>
  <si>
    <t>151692CH-6</t>
  </si>
  <si>
    <t>6 Chrome 1-5/16"x92" Round Steel Closet Rods</t>
  </si>
  <si>
    <t>151692MB-6</t>
  </si>
  <si>
    <t>6 Matte Black 1-5/16"x92" Round Steel Closet Rods</t>
  </si>
  <si>
    <t>151692SN-6</t>
  </si>
  <si>
    <t>6 Satin Nickel 1-5/16"x92" Round Steel Closet Rods</t>
  </si>
  <si>
    <t>1516CH</t>
  </si>
  <si>
    <t>Chrome Shelf Bracket with Rod Support for 1-5/16" Round Closet Rods</t>
  </si>
  <si>
    <t>1516MB</t>
  </si>
  <si>
    <t>Matte Black Shelf Bracket with Rod Support for 1-5/16" Round Closet Rods</t>
  </si>
  <si>
    <t>1516ORB</t>
  </si>
  <si>
    <t>Dark Bronze Shelf Bracket with Rod Support for 1-5/16" Round Closet Rods</t>
  </si>
  <si>
    <t>1516SN</t>
  </si>
  <si>
    <t>Satin Nickel Shelf Bracket with Rod Support for 1-5/16" Round Closet Rods</t>
  </si>
  <si>
    <t>1516WH</t>
  </si>
  <si>
    <t>White Shelf Bracket with Rod Support for 1-5/16" Round Closet Rods</t>
  </si>
  <si>
    <t>1523-BLK</t>
  </si>
  <si>
    <t>Black Expandable Wardrobe Lift for 25-1/2" - 35" Openings</t>
  </si>
  <si>
    <t>1523SC-BLK</t>
  </si>
  <si>
    <t>Black Soft-close Expandable Wardrobe Lift for 25-1/2" - 35" Openings</t>
  </si>
  <si>
    <t>1523SC-PC</t>
  </si>
  <si>
    <t>Polished Chrome Soft-close Expandable Wardrobe Lift for 25-1/2" - 35" Openings</t>
  </si>
  <si>
    <t>153092CH-10</t>
  </si>
  <si>
    <t>10 Chrome 19/32"x1-3/16"x92" Oval Steel Closet Rods</t>
  </si>
  <si>
    <t>153092MB-10</t>
  </si>
  <si>
    <t>10 Matte Black 19/32"x1-3/16"x92" Oval Steel Closet Rods</t>
  </si>
  <si>
    <t>153092SN-10</t>
  </si>
  <si>
    <t>10 Satin Nickel 19/32"x1-3/16"x92" Oval Steel Closet Rods</t>
  </si>
  <si>
    <t>1530CH</t>
  </si>
  <si>
    <t>Chrome Shelf Bracket with Rod Support for Oval Closet Rods</t>
  </si>
  <si>
    <t>1530MB</t>
  </si>
  <si>
    <t>Matte Black Shelf Bracket with Rod Support for Oval Closet Rods</t>
  </si>
  <si>
    <t>1530ORB</t>
  </si>
  <si>
    <t>Dark Bronze Shelf Bracket with Rod Support for Oval Closet Rods</t>
  </si>
  <si>
    <t>1530SN</t>
  </si>
  <si>
    <t>Satin Nickel Shelf Bracket with Rod Support for Oval Closet Rods</t>
  </si>
  <si>
    <t>1532-BLK</t>
  </si>
  <si>
    <t>Black Expandable Wardrobe Lift for 33" - 48" Openings</t>
  </si>
  <si>
    <t>1532SC-BLK</t>
  </si>
  <si>
    <t>Black Soft-close Expandable Wardrobe Lift for 33" - 48" Openings</t>
  </si>
  <si>
    <t>1532SC-PC</t>
  </si>
  <si>
    <t>Polished Chrome Soft-close Expandable Wardrobe Lift for 33" - 48" Openings</t>
  </si>
  <si>
    <t>276LV-DBAC</t>
  </si>
  <si>
    <t>Dark Bronze Laundry Valet</t>
  </si>
  <si>
    <t>276LV-MB</t>
  </si>
  <si>
    <t>Matte Black Laundry Valet</t>
  </si>
  <si>
    <t>276LV-PC</t>
  </si>
  <si>
    <t>Chrome Laundry Valet</t>
  </si>
  <si>
    <t>276LV-SN</t>
  </si>
  <si>
    <t>Satin Nickel Laundry Valet</t>
  </si>
  <si>
    <t>295B-DBAC</t>
  </si>
  <si>
    <t>Brushed Oil Rubbed Bronze 12" Sliding Belt Rack</t>
  </si>
  <si>
    <t>295B-MB</t>
  </si>
  <si>
    <t>Matte Black 12" Belt Rack</t>
  </si>
  <si>
    <t>295B-PC</t>
  </si>
  <si>
    <t>Polished Chrome 12" Belt Rack</t>
  </si>
  <si>
    <t>295T-DBAC</t>
  </si>
  <si>
    <t>Brushed Oil Rubbed Bronze 12" Sliding Tie Rack</t>
  </si>
  <si>
    <t>295T-MB</t>
  </si>
  <si>
    <t>Matte Black 12" Tie Rack</t>
  </si>
  <si>
    <t>295T-PC</t>
  </si>
  <si>
    <t>Polished Chrome 12" Tie Rack</t>
  </si>
  <si>
    <t>295W-DBAC</t>
  </si>
  <si>
    <t>Brushed Oil Rubbed Bronze 12" Sliding Valet Rod</t>
  </si>
  <si>
    <t>295W-MB</t>
  </si>
  <si>
    <t>Matte Black 12" Sliding Valet Rod</t>
  </si>
  <si>
    <t>295W-PC</t>
  </si>
  <si>
    <t>Polished Chrome 12" Sliding Valet Rod</t>
  </si>
  <si>
    <t>296B-DBAC</t>
  </si>
  <si>
    <t>Brushed Oil Rubbed Bronze Screw-Mount Belt Rack</t>
  </si>
  <si>
    <t>296B-MB</t>
  </si>
  <si>
    <t>Matte Black Screw-Mount Belt Rack</t>
  </si>
  <si>
    <t>296B-PC</t>
  </si>
  <si>
    <t>Polished Chrome Screw-Mount Belt Rack</t>
  </si>
  <si>
    <t>296T-DBAC</t>
  </si>
  <si>
    <t>Brushed Oil Rubbed Bronze Screw-Mount Tie Rack</t>
  </si>
  <si>
    <t>296T-MB</t>
  </si>
  <si>
    <t>Matte Black Screw-Mount Tie Rack</t>
  </si>
  <si>
    <t>296T-PC</t>
  </si>
  <si>
    <t>Polished Chrome Screw-Mount Tie Rack</t>
  </si>
  <si>
    <t>355B-MB</t>
  </si>
  <si>
    <t>Matte Black 14" Belt Rack</t>
  </si>
  <si>
    <t>355B-ORB</t>
  </si>
  <si>
    <t>Dark Bronze 14" Belt Rack</t>
  </si>
  <si>
    <t>355B-PC</t>
  </si>
  <si>
    <t>Polished Chrome 14" Belt Rack</t>
  </si>
  <si>
    <t>355B-SN</t>
  </si>
  <si>
    <t>Satin Nickel 14" Belt Rack</t>
  </si>
  <si>
    <t>355T-MB</t>
  </si>
  <si>
    <t>Matte Black 14" Tie Rack</t>
  </si>
  <si>
    <t>355T-ORB</t>
  </si>
  <si>
    <t>Dark Bronze 14" Tie Rack</t>
  </si>
  <si>
    <t>355T-PC</t>
  </si>
  <si>
    <t>Polished Chrome 14" Tie Rack</t>
  </si>
  <si>
    <t>355T-SN</t>
  </si>
  <si>
    <t>Satin Nickel 14" Tie Rack</t>
  </si>
  <si>
    <t>355V-MB</t>
  </si>
  <si>
    <t>Matte Black Telescoping Valet Rod</t>
  </si>
  <si>
    <t>355V-PC</t>
  </si>
  <si>
    <t>Polished Chrome Telescoping Valet Rod</t>
  </si>
  <si>
    <t>356T-DBAC</t>
  </si>
  <si>
    <t>Brushed Oil Rubbed Bronze Tri-Level Tie Organizer</t>
  </si>
  <si>
    <t>356T-MB</t>
  </si>
  <si>
    <t>Matte Black Tri-Level Tie Organizer</t>
  </si>
  <si>
    <t>356T-PC</t>
  </si>
  <si>
    <t>Polished Chrome Tri-Level Tie Organizer</t>
  </si>
  <si>
    <t>356T-SN</t>
  </si>
  <si>
    <t>Satin Nickel Tri-Level Tie Organizer</t>
  </si>
  <si>
    <t>357T-DBAC</t>
  </si>
  <si>
    <t>Brushed Oil Rubbed Bronze 12-Hook Cascading Tie Organizer</t>
  </si>
  <si>
    <t>357T-MB</t>
  </si>
  <si>
    <t>Matte Black 12-Hook Cascading Tie Organizer</t>
  </si>
  <si>
    <t>357T-PC</t>
  </si>
  <si>
    <t>Polished Chrome 12-Hook Cascading Tie Organizer</t>
  </si>
  <si>
    <t>357T-SN</t>
  </si>
  <si>
    <t>Satin Nickel 12-Hook Cascading Tie Organizer</t>
  </si>
  <si>
    <t>JD1-24-BL</t>
  </si>
  <si>
    <t>Black Felt 5-Compartment Jewelry Organizer Drawer</t>
  </si>
  <si>
    <t>JD1-24-GR</t>
  </si>
  <si>
    <t>Grey Felt 5-Compartment Jewelry Organizer Drawer</t>
  </si>
  <si>
    <t>JD1-24R-BL</t>
  </si>
  <si>
    <t>Black Felt 10-Compartment Jewelry Organizer Drawer</t>
  </si>
  <si>
    <t>JD1-24R-GR</t>
  </si>
  <si>
    <t>Grey Felt 10-Compartment Jewelry Organizer Drawer</t>
  </si>
  <si>
    <t>LHPOC18-SC</t>
  </si>
  <si>
    <t>Laundry Hamper Pullout</t>
  </si>
  <si>
    <t>M7160</t>
  </si>
  <si>
    <t>Chrome Knock-In Mounting Bracket for Oval Closet Rods</t>
  </si>
  <si>
    <t>M7160-MB</t>
  </si>
  <si>
    <t>Matte Black Knock-In Mounting Bracket for Oval Closet Rods</t>
  </si>
  <si>
    <t>M7160-SN</t>
  </si>
  <si>
    <t>Satin Nickel Knock-In Mounting Bracket for Oval Closet Rods</t>
  </si>
  <si>
    <t>M7175</t>
  </si>
  <si>
    <t>Chrome Screw-In Mounting Bracket for Oval Closet Rods</t>
  </si>
  <si>
    <t>M7175-MB</t>
  </si>
  <si>
    <t>Matte Black Screw-In Mounting Bracket for Oval Closet Rods</t>
  </si>
  <si>
    <t>M7175-SN</t>
  </si>
  <si>
    <t>Satin Nickel Screw-In Mounting Bracket for Oval Closet Rods</t>
  </si>
  <si>
    <t>M7190</t>
  </si>
  <si>
    <t>Chrome Center Support Bracket Oval Closet Rods</t>
  </si>
  <si>
    <t>M7190-MB</t>
  </si>
  <si>
    <t>Matte Black Center Support Bracket for Oval Closet Rods</t>
  </si>
  <si>
    <t>M7190-SN</t>
  </si>
  <si>
    <t>Satin Nickel Center Support Bracket for Oval Closet Rods</t>
  </si>
  <si>
    <t>M7240</t>
  </si>
  <si>
    <t>Chrome Open Knock-In Mounting Bracket for 1" and 1-1/16" Round Closet Rods</t>
  </si>
  <si>
    <t>M7240-MB</t>
  </si>
  <si>
    <t>Matte Black Open Knock-In Mounting Bracket for 1" and 1-1/16" Round Closet Rods</t>
  </si>
  <si>
    <t>M7240-ORB</t>
  </si>
  <si>
    <t>Dark Bronze Open Knock-In Mounting Bracket for 1" and 1-1/16" Round Closet Rods</t>
  </si>
  <si>
    <t>M7250</t>
  </si>
  <si>
    <t>Chrome Open Screw-In Mounting Bracket for 1" and 1-1/16" Round Closet Rods</t>
  </si>
  <si>
    <t>M7250-MB</t>
  </si>
  <si>
    <t>Matte Black Open Screw-In Mounting Bracket for 1" and 1-1/16" Round Closet Rods</t>
  </si>
  <si>
    <t>M7250-ORB</t>
  </si>
  <si>
    <t>Dark Bronze Open Screw-In Mounting Bracket for 1" and 1-1/16" Round Closet Rods</t>
  </si>
  <si>
    <t>M7260</t>
  </si>
  <si>
    <t>Chrome Closed Screw-In Mounting Bracket for 1" and 1-1/16" Round Closet Rods</t>
  </si>
  <si>
    <t>M7260-MB</t>
  </si>
  <si>
    <t>Matte Black Closed Screw-In Mounting Bracket for 1" and 1-1/16" Round Closet Rods</t>
  </si>
  <si>
    <t>M7260-ORB</t>
  </si>
  <si>
    <t>Dark Bronze Closed Screw-In Mounting Bracket for 1" and 1-1/16" Round Closet Rods</t>
  </si>
  <si>
    <t>M7270</t>
  </si>
  <si>
    <t>Chrome Center Support Bracket for 1" and 1-1/16" Round Closet Rods</t>
  </si>
  <si>
    <t>M7270-MB</t>
  </si>
  <si>
    <t>Matte Black Center Support Bracket for 1" and 1-1/16" Round Closet Rods</t>
  </si>
  <si>
    <t>M7270-ORB</t>
  </si>
  <si>
    <t>Dark Bronze Center Support Bracket for 1" and 1-1/16" Round Closet Rods</t>
  </si>
  <si>
    <t>M7340-CH</t>
  </si>
  <si>
    <t>Chrome Open Knock-In Mounting Bracket for 1-5/16" Round Closet Rods</t>
  </si>
  <si>
    <t>Matte Black Open Knock-In Mounting Bracket for 1-5/16" Round Closet Rods</t>
  </si>
  <si>
    <t>M7340-ORB</t>
  </si>
  <si>
    <t>Dark Bronze Open Knock-In Mounting Bracket for 1-5/16" Round Closet Rods</t>
  </si>
  <si>
    <t>M7340-SN</t>
  </si>
  <si>
    <t>Satin Nickel Open Knock-In Mounting Bracket for 1-5/16" Round Closet Rods</t>
  </si>
  <si>
    <t>M7345-CH</t>
  </si>
  <si>
    <t>Chrome Closed Knock-In Mounting Bracket for 1-5/16" Round Closet Rods</t>
  </si>
  <si>
    <t>M7345-MB</t>
  </si>
  <si>
    <t>Matte Black Closed Knock-In Mounting Bracket for 1-5/16" Round Closet Rods</t>
  </si>
  <si>
    <t>M7345-ORB</t>
  </si>
  <si>
    <t>Dark Bronze Closed Knock-In Mounting Bracket for 1-5/16" Round Closet Rods</t>
  </si>
  <si>
    <t>M7345-SN</t>
  </si>
  <si>
    <t>Satin Nickel Closed Knock-In Mounting Bracket for 1-5/16" Round Closet Rods</t>
  </si>
  <si>
    <t>M7350-CH</t>
  </si>
  <si>
    <t>Chrome Open Screw-In Mounting Bracket for 1-5/16" Round Closet Rods</t>
  </si>
  <si>
    <t>M7350-MB</t>
  </si>
  <si>
    <t>Matte Black Open Screw-In Mounting Bracket for 1-5/16" Round Closet Rods</t>
  </si>
  <si>
    <t>M7350-SN</t>
  </si>
  <si>
    <t>Satin Nickel Open Screw-In Mounting Bracket for 1-5/16" Round Closet Rods</t>
  </si>
  <si>
    <t>M7360-CH</t>
  </si>
  <si>
    <t>Chrome Closed Screw-In Mounting Bracket for 1-5/16" Round Closet Rods</t>
  </si>
  <si>
    <t>M7360-MB</t>
  </si>
  <si>
    <t>Matte Black Closed Screw-In Mounting Bracket for 1-5/16" Round Closet Rods</t>
  </si>
  <si>
    <t>M7360-ORB</t>
  </si>
  <si>
    <t>Dark Bronze Closed Screw-In Mounting Bracket for 1-5/16" Round Closet Rods</t>
  </si>
  <si>
    <t>M7360-SN</t>
  </si>
  <si>
    <t>Satin Nickel Closed Screw-In Mounting Bracket for 1-5/16" Round Closet Rods</t>
  </si>
  <si>
    <t>M7370-CH</t>
  </si>
  <si>
    <t>Chrome Center Support Bracket for 1-5/16" Round Closet Rods</t>
  </si>
  <si>
    <t>M7370-MB</t>
  </si>
  <si>
    <t>Matte Black Center Support Bracket for 1-5/16" Round Closet Rods</t>
  </si>
  <si>
    <t>M7370-ORB</t>
  </si>
  <si>
    <t>Dark Bronze Center Support Bracket for 1-5/16" Round Closet Rods</t>
  </si>
  <si>
    <t>M7370-SN</t>
  </si>
  <si>
    <t>Satin Nickel Center Support Bracket for 1-5/16" Round Closet Rods</t>
  </si>
  <si>
    <t>POB1-141711CH</t>
  </si>
  <si>
    <t>Chrome Closet Pullout Basket with Slides 14"D x 17"W x 11"H</t>
  </si>
  <si>
    <t>POB1-141711ORB</t>
  </si>
  <si>
    <t>Dark Bronze Closet Pullout Basket with Slides 14"D x 17"W x 11"H</t>
  </si>
  <si>
    <t>POB1-141711SN</t>
  </si>
  <si>
    <t>Satin Nickel Closet Pullout Basket with Slides 14"D x 17"W x 11"H</t>
  </si>
  <si>
    <t>POB1-141717CH</t>
  </si>
  <si>
    <t>Chrome Closet Pullout Basket with Slides 14"D x 17"W x 17"H</t>
  </si>
  <si>
    <t>POB1-141717ORB</t>
  </si>
  <si>
    <t>Dark Bronze Closet Pullout Basket with Slides 14"D x 17"W x 17"H</t>
  </si>
  <si>
    <t>POB1-141717SN</t>
  </si>
  <si>
    <t>Satin Nickel Closet Pullout Basket with Slides 14"D x 17"W x 17"H</t>
  </si>
  <si>
    <t>POB1-14176CH</t>
  </si>
  <si>
    <t>Chrome Closet Pullout Basket with Slides 14"D x 17"W x 6"H</t>
  </si>
  <si>
    <t>POB1-14176ORB</t>
  </si>
  <si>
    <t>Dark Bronze Closet Pullout Basket with Slides 14"D x 17"W x 6"H</t>
  </si>
  <si>
    <t>POB1-14176SN</t>
  </si>
  <si>
    <t>Satin Nickel Closet Pullout Basket with Slides 14"D x 17"W x 6"H</t>
  </si>
  <si>
    <t>POB1-142311CH</t>
  </si>
  <si>
    <t>Chrome Closet Pullout Basket with Slides 14"D x 23"W x 11"H</t>
  </si>
  <si>
    <t>POB1-142311ORB</t>
  </si>
  <si>
    <t>Dark Bronze Closet Pullout Basket with Slides 14"D x 23"W x 11"H</t>
  </si>
  <si>
    <t>POB1-142311SN</t>
  </si>
  <si>
    <t>Satin Nickel Closet Pullout Basket with Slides 14"D x 23"W x 11"H</t>
  </si>
  <si>
    <t>POB1-142317CH</t>
  </si>
  <si>
    <t>Chrome Closet Pullout Basket with Slides 14"D x 23"W x 17"H</t>
  </si>
  <si>
    <t>POB1-142317ORB</t>
  </si>
  <si>
    <t>Dark Bronze Closet Pullout Basket with Slides 14"D x 23"W x 17"H</t>
  </si>
  <si>
    <t>POB1-142317SN</t>
  </si>
  <si>
    <t>Satin Nickel Closet Pullout Basket with Slides 14"D x 23"W x 17"H</t>
  </si>
  <si>
    <t>POB1-14236CH</t>
  </si>
  <si>
    <t>Chrome Closet Pullout Basket with Slides 14"D x 23"W x 6"H</t>
  </si>
  <si>
    <t>POB1-14236ORB</t>
  </si>
  <si>
    <t>Dark Bronze Closet Pullout Basket with Slides 14"D x 23"W x 6"H</t>
  </si>
  <si>
    <t>POB1-14236SN</t>
  </si>
  <si>
    <t>Satin Nickel Closet Pullout Basket with Slides 14"D x 23"W x 6"H</t>
  </si>
  <si>
    <t>POB1-142911CH</t>
  </si>
  <si>
    <t>Chrome Closet Pullout Basket with Slides 14"D x 29"W x 11"H</t>
  </si>
  <si>
    <t>POB1-142911ORB</t>
  </si>
  <si>
    <t>Dark Bronze Closet Pullout Basket with Slides 14"D x 29"W x 11"H</t>
  </si>
  <si>
    <t>POB1-142911SN</t>
  </si>
  <si>
    <t>Satin Nickel Closet Pullout Basket with Slides 14"D x 29"W x 11"H</t>
  </si>
  <si>
    <t>POB1-142917CH</t>
  </si>
  <si>
    <t>Chrome Closet Pullout Basket with Slides 14"D x 29"W x 17"H</t>
  </si>
  <si>
    <t>POB1-142917ORB</t>
  </si>
  <si>
    <t>Dark Bronze Closet Pullout Basket with Slides 14"D x 29"W x 17"H</t>
  </si>
  <si>
    <t>POB1-142917SN</t>
  </si>
  <si>
    <t>Satin Nickel Closet Pullout Basket with Slides 14"D x 29"W x 17"H</t>
  </si>
  <si>
    <t>POB1-14296CH</t>
  </si>
  <si>
    <t>Chrome Closet Pullout Basket with Slides 14"D x 29"W x 6"H</t>
  </si>
  <si>
    <t>POB1-14296ORB</t>
  </si>
  <si>
    <t>Dark Bronze Closet Pullout Basket with Slides 14"D x 29"W x 6"H</t>
  </si>
  <si>
    <t>POB1-14296SN</t>
  </si>
  <si>
    <t>Satin Nickel Closet Pullout Basket with Slides 14"D x 29"W x 6"H</t>
  </si>
  <si>
    <t>POB1-161711CH</t>
  </si>
  <si>
    <t>Chrome Closet Pullout Basket with Slides 16"D x 17"W x 11"H</t>
  </si>
  <si>
    <t>POB1-161711ORB</t>
  </si>
  <si>
    <t>Dark Bronze Closet Pullout Basket with Slides 16"D x 17"W x 11"H</t>
  </si>
  <si>
    <t>POB1-161711SN</t>
  </si>
  <si>
    <t>Satin Nickel Closet Pullout Basket with Slides 16"D x 17"W x 11"H</t>
  </si>
  <si>
    <t>POB1-161717CH</t>
  </si>
  <si>
    <t>Chrome Closet Pullout Basket with Slides 16"D x 17"W x 17"H</t>
  </si>
  <si>
    <t>POB1-161717ORB</t>
  </si>
  <si>
    <t>Dark Bronze Closet Pullout Basket with Slides 16"D x 17"W x 17"H</t>
  </si>
  <si>
    <t>POB1-161717SN</t>
  </si>
  <si>
    <t>Satin Nickel Closet Pullout Basket with Slides 16"D x 17"W x 17"H</t>
  </si>
  <si>
    <t>POB1-16176CH</t>
  </si>
  <si>
    <t>Chrome Closet Pullout Basket with Slides 16"D x 17"W x 6"H</t>
  </si>
  <si>
    <t>POB1-16176ORB</t>
  </si>
  <si>
    <t>Dark Bronze Closet Pullout Basket with Slides 16"D x 17"W x 6"H</t>
  </si>
  <si>
    <t>POB1-16176SN</t>
  </si>
  <si>
    <t>Satin Nickel Closet Pullout Basket with Slides 16"D x 17"W x 6"H</t>
  </si>
  <si>
    <t>POB1-162311CH</t>
  </si>
  <si>
    <t>Chrome Closet Pullout Basket with Slides 16"D x 23"W x 11"H</t>
  </si>
  <si>
    <t>POB1-162311ORB</t>
  </si>
  <si>
    <t>Dark Bronze Closet Pullout Basket with Slides 16"D x 23"W x 11"H</t>
  </si>
  <si>
    <t>POB1-162311SN</t>
  </si>
  <si>
    <t>Satin Nickel Closet Pullout Basket with Slides 16"D x 23"W x 11"H</t>
  </si>
  <si>
    <t>POB1-162317CH</t>
  </si>
  <si>
    <t>Chrome Closet Pullout Basket with Slides 16"D x 23"W x 17"H</t>
  </si>
  <si>
    <t>POB1-162317ORB</t>
  </si>
  <si>
    <t>Dark Bronze Closet Pullout Basket with Slides 16"D x 23"W x 17"H</t>
  </si>
  <si>
    <t>POB1-162317SN</t>
  </si>
  <si>
    <t>Satin Nickel Closet Pullout Basket with Slides 16"D x 23"W x 17"H</t>
  </si>
  <si>
    <t>POB1-16236CH</t>
  </si>
  <si>
    <t>Chrome Closet Pullout Basket with Slides 16"D x 23"W x 6"H</t>
  </si>
  <si>
    <t>POB1-16236ORB</t>
  </si>
  <si>
    <t>Dark Bronze Closet Pullout Basket with Slides 16"D x 23"W x 6"H</t>
  </si>
  <si>
    <t>POB1-16236SN</t>
  </si>
  <si>
    <t>Satin Nickel Closet Pullout Basket with Slides 16"D x 23"W x 6"H</t>
  </si>
  <si>
    <t>POB1-162911CH</t>
  </si>
  <si>
    <t>Chrome Closet Pullout Basket with Slides 16"D x 29"W x 11"H</t>
  </si>
  <si>
    <t>POB1-162911ORB</t>
  </si>
  <si>
    <t>Dark Bronze Closet Pullout Basket with Slides 16"D x 29"W x 11"H</t>
  </si>
  <si>
    <t>POB1-162911SN</t>
  </si>
  <si>
    <t>Satin Nickel Closet Pullout Basket with Slides 16"D x 29"W x 11"H</t>
  </si>
  <si>
    <t>POB1-162917CH</t>
  </si>
  <si>
    <t>Chrome Closet Pullout Basket with Slides 16"D x 29"W x 17"H</t>
  </si>
  <si>
    <t>POB1-162917ORB</t>
  </si>
  <si>
    <t>Dark Bronze Closet Pullout Basket with Slides 16"D x 29"W x 17"H</t>
  </si>
  <si>
    <t>POB1-162917SN</t>
  </si>
  <si>
    <t>Satin Nickel Closet Pullout Basket with Slides 16"D x 29"W x 17"H</t>
  </si>
  <si>
    <t>POB1-16296CH</t>
  </si>
  <si>
    <t>Chrome Closet Pullout Basket with Slides 16"D x 29"W x 6"H</t>
  </si>
  <si>
    <t>POB1-16296ORB</t>
  </si>
  <si>
    <t>Dark Bronze Closet Pullout Basket with Slides 16"D x 29"W x 6"H</t>
  </si>
  <si>
    <t>POB1-16296SN</t>
  </si>
  <si>
    <t>Satin Nickel Closet Pullout Basket with Slides 16"D x 29"W x 6"H</t>
  </si>
  <si>
    <t>POHS-14ORB</t>
  </si>
  <si>
    <t>Dark Bronze 14" Deep Pullout Canvas Hamper with Removable Laundry Bag</t>
  </si>
  <si>
    <t>POHS-14PC</t>
  </si>
  <si>
    <t>Chrome 14" Deep Pullout Canvas Hamper with Removable Laundry Bag</t>
  </si>
  <si>
    <t>POHS-14SN</t>
  </si>
  <si>
    <t>Satin Nickel 14" Deep Pullout Canvas Hamper with Removable Laundry Bag</t>
  </si>
  <si>
    <t>POHS-18ORB</t>
  </si>
  <si>
    <t>Dark Bronze 18" Deep Pullout Canvas Hamper with Removable Laundry Bag</t>
  </si>
  <si>
    <t>POHS-18PC</t>
  </si>
  <si>
    <t>Chrome 18" Deep Pullout Canvas Hamper with Removable Laundry Bag</t>
  </si>
  <si>
    <t>POHS-18SN</t>
  </si>
  <si>
    <t>Satin Nickel 18" Deep Pullout Canvas Hamper with Removable Laundry Bag</t>
  </si>
  <si>
    <t>PPR-1814-MB</t>
  </si>
  <si>
    <t>Matte Black 18" Wide Pant Rack</t>
  </si>
  <si>
    <t>PPR-1814-ORB</t>
  </si>
  <si>
    <t>Dark Bronze 18" Wide Pant Rack</t>
  </si>
  <si>
    <t>PPR-1814-PC</t>
  </si>
  <si>
    <t>Polished Chrome 18" Wide Pant Rack</t>
  </si>
  <si>
    <t>PPR-1814-SN</t>
  </si>
  <si>
    <t>Satin Nickel 18" Wide Pant Rack</t>
  </si>
  <si>
    <t>PPR-2414-MB</t>
  </si>
  <si>
    <t>Matte Black 24" Wide Pant Rack</t>
  </si>
  <si>
    <t>PPR-2414-ORB</t>
  </si>
  <si>
    <t>Dark Bronze 24" Wide Pant Rack</t>
  </si>
  <si>
    <t>PPR-2414-PC</t>
  </si>
  <si>
    <t>Polished Chrome 24" Wide Pant Rack</t>
  </si>
  <si>
    <t>PPR-2414-SN</t>
  </si>
  <si>
    <t>Satin Nickel 24" Wide Pant Rack</t>
  </si>
  <si>
    <t>PPR-3014-MB</t>
  </si>
  <si>
    <t>Matte Black 30" Wide Pant Rack</t>
  </si>
  <si>
    <t>PPR-3014-ORB</t>
  </si>
  <si>
    <t>Dark Bronze 30" Wide Pant Rack</t>
  </si>
  <si>
    <t>PPR-3014-PC</t>
  </si>
  <si>
    <t>Polished Chrome 30" Wide Pant Rack</t>
  </si>
  <si>
    <t>PPR-3014-SN</t>
  </si>
  <si>
    <t>Satin Nickel 30" Wide Pant Rack</t>
  </si>
  <si>
    <t>SF17-MB</t>
  </si>
  <si>
    <t>17" Wide Matte Black Wire Shoe Fence for Shelving</t>
  </si>
  <si>
    <t>SF17-ORB</t>
  </si>
  <si>
    <t>17" Wide Dark Bronze Wire Shoe Fence for Shelving</t>
  </si>
  <si>
    <t>SF17-PC</t>
  </si>
  <si>
    <t>17" Wide Polished Chrome Wire Shoe Fence for Shelving</t>
  </si>
  <si>
    <t>SF17-SN</t>
  </si>
  <si>
    <t>17" Wide Satin Nickel Wire Shoe Fence for Shelving</t>
  </si>
  <si>
    <t>SF23-MB</t>
  </si>
  <si>
    <t>23" Wide Matte Black Wire Shoe Fence for Shelving</t>
  </si>
  <si>
    <t>SF23-ORB</t>
  </si>
  <si>
    <t>23" Wide Dark Bronze Wire Shoe Fence for Shelving</t>
  </si>
  <si>
    <t>SF23-PC</t>
  </si>
  <si>
    <t>23" Wide Polished Chrome Wire Shoe Fence for Shelving</t>
  </si>
  <si>
    <t>SF23-SN</t>
  </si>
  <si>
    <t>23" Wide Satin Nickel Wire Shoe Fence for Shelving</t>
  </si>
  <si>
    <t>SF29-MB</t>
  </si>
  <si>
    <t>29" Wide Matte Black Wire Shoe Fence for Shelving</t>
  </si>
  <si>
    <t>SF29-ORB</t>
  </si>
  <si>
    <t>29" Wide Dark Bronze Wire Shoe Fence for Shelving</t>
  </si>
  <si>
    <t>SF29-PC</t>
  </si>
  <si>
    <t>29" Wide Polished Chrome Wire Shoe Fence for Shelving</t>
  </si>
  <si>
    <t>SF29-SN</t>
  </si>
  <si>
    <t>29" Wide Satin Nickel Wire Shoe Fence for Shelving</t>
  </si>
  <si>
    <t>Product Name/Description</t>
  </si>
  <si>
    <t>sku</t>
  </si>
  <si>
    <t>qty</t>
  </si>
  <si>
    <t>ref</t>
  </si>
  <si>
    <t>Item Count</t>
  </si>
  <si>
    <t>Export Range</t>
  </si>
  <si>
    <t>$D$3:OFFSET($N$14,COUNT($K$14:$K$80)-1,,1,1)</t>
  </si>
  <si>
    <t>18W x 24H x 14D Hanging Frame-Harbor-White</t>
  </si>
  <si>
    <t>24W x 24H x 14D Hanging Frame-Harbor-White</t>
  </si>
  <si>
    <t>30W x 24H x 14D Hanging Frame-Harbor-White</t>
  </si>
  <si>
    <t>36W x 24H x 14D Hanging Frame-Harbor-White</t>
  </si>
  <si>
    <t>18W x 48H x 14D Hanging Frame-Harbor-White</t>
  </si>
  <si>
    <t>24W x 48H x 14D Hanging Frame-Harbor-White</t>
  </si>
  <si>
    <t>30W x 48H x 14D Hanging Frame-Harbor-White</t>
  </si>
  <si>
    <t>Multiplier</t>
  </si>
  <si>
    <t>36W x 48H x 14D Hanging Frame-Harbor-White</t>
  </si>
  <si>
    <t>18W x 72H x 14D Hanging Frame-Harbor-White</t>
  </si>
  <si>
    <t>24W x 72H x 14D Hanging Frame-Harbor-White</t>
  </si>
  <si>
    <t>Extended Price</t>
  </si>
  <si>
    <t>30W x 72H x 14D Hanging Frame-Harbor-White</t>
  </si>
  <si>
    <t>36W x 72H x 14D Hanging Frame-Harbor-White</t>
  </si>
  <si>
    <t>18W x 33.5H x 14D Short Drawer Unit Frame- w/Back-Harbor-White</t>
  </si>
  <si>
    <t>24W x 33.5H x 14D Short Drawer Unit Frame- w/Back-Harbor-White</t>
  </si>
  <si>
    <t>30W x 33.5H x 14D Short Drawer Unit Frame- w/Back-Harbor-White</t>
  </si>
  <si>
    <t>Print Range</t>
  </si>
  <si>
    <t>36W x 33.5H x 14D Short Drawer Unit Frame- w/Back-Harbor-White</t>
  </si>
  <si>
    <t>18W x 33.5H x 20D Short Drawer Unit Frame- w/Back-Harbor-White</t>
  </si>
  <si>
    <t>24W x 33.5H x 20D Short Drawer Unit Frame- w/Back-Harbor-White</t>
  </si>
  <si>
    <t>30W x 33.5H x 20D Short Drawer Unit Frame- w/Back-Harbor-White</t>
  </si>
  <si>
    <t>36W x 33.5H x 20D Short Drawer Unit Frame- w/Back-Harbor-White</t>
  </si>
  <si>
    <t>18W x 33.5H x 14D Short Shelf Unit Frame-Harbor-White</t>
  </si>
  <si>
    <t>24W x 33.5H x 14D Short Shelf Unit Frame-Harbor-White</t>
  </si>
  <si>
    <t>30W x 33.5H x 14D Short Shelf Unit Frame-Harbor-White</t>
  </si>
  <si>
    <t>36W x 33.5H x 14D Short Shelf Unit Frame-Harbor-White</t>
  </si>
  <si>
    <t>18W x 33.5H x 20D Short Shelf Unit Frame-Harbor-White</t>
  </si>
  <si>
    <t>24W x 33.5H x 20D Short Shelf Unit Frame-Harbor-White</t>
  </si>
  <si>
    <t>30W x 33.5H x 20D Short Shelf Unit Frame-Harbor-White</t>
  </si>
  <si>
    <t>36W x 33.5H x 20D Short Shelf Unit Frame-Harbor-White</t>
  </si>
  <si>
    <t>18W x 72H x 14D Shelf Tower Frame-Harbor-White</t>
  </si>
  <si>
    <t>24W x 72H x 14D Shelf Tower Frame-Harbor-White</t>
  </si>
  <si>
    <t>30W x 72H x 14D Shelf Tower Frame-Harbor-White</t>
  </si>
  <si>
    <t>36W x 72H x 14D Shelf Tower Frame-Harbor-White</t>
  </si>
  <si>
    <t>18W x 72H x 20D Shelf Tower Frame-Harbor-White</t>
  </si>
  <si>
    <t>24W x 72H x 20D Shelf Tower Frame-Harbor-White</t>
  </si>
  <si>
    <t>30W x 72H x 20D Shelf Tower Frame-Harbor-White</t>
  </si>
  <si>
    <t>36W x 72H x 20D Shelf Tower Frame-Harbor-White</t>
  </si>
  <si>
    <t>18W x 84H x 14D Shelf Tower Frame-Harbor-White</t>
  </si>
  <si>
    <t>24W x 84H x 14D Shelf Tower Frame-Harbor-White</t>
  </si>
  <si>
    <t>30W x 84H x 14D Shelf Tower Frame-Harbor-White</t>
  </si>
  <si>
    <t>36W x 84H x 14D Shelf Tower Frame-Harbor-White</t>
  </si>
  <si>
    <t>18W x 84H x 20D Shelf Tower Frame-Harbor-White</t>
  </si>
  <si>
    <t>24W x 84H x 20D Shelf Tower Frame-Harbor-White</t>
  </si>
  <si>
    <t>30W x 84H x 20D Shelf Tower Frame-Harbor-White</t>
  </si>
  <si>
    <t>36W x 84H x 20D Shelf Tower Frame-Harbor-White</t>
  </si>
  <si>
    <t>18W x 72H x 14D Hanging Tower Frame-Harbor-White</t>
  </si>
  <si>
    <t>24W x 72H x 14D Hanging Tower Frame-Harbor-White</t>
  </si>
  <si>
    <t>30W x 72H x 14D Hanging Tower Frame-Harbor-White</t>
  </si>
  <si>
    <t>36W x 72H x 14D Hanging Tower Frame-Harbor-White</t>
  </si>
  <si>
    <t>18W x 72H x 20D Hanging Tower Frame-Harbor-White</t>
  </si>
  <si>
    <t>24W x 72H x 20D Hanging Tower Frame-Harbor-White</t>
  </si>
  <si>
    <t>30W x 72H x 20D Hanging Tower Frame-Harbor-White</t>
  </si>
  <si>
    <t>36W x 72H x 20D Hanging Tower Frame-Harbor-White</t>
  </si>
  <si>
    <t>18W x 84H x 14D Hanging Tower Frame-Harbor-White</t>
  </si>
  <si>
    <t>24W x 84H x 14D Hanging Tower Frame-Harbor-White</t>
  </si>
  <si>
    <t>30W x 84H x 14D Hanging Tower Frame-Harbor-White</t>
  </si>
  <si>
    <t>36W x 84H x 14D Hanging Tower Frame-Harbor-White</t>
  </si>
  <si>
    <t>18W x 84H x 20D Hanging Tower Frame-Harbor-White</t>
  </si>
  <si>
    <t>24W x 84H x 20D Hanging Tower Frame-Harbor-White</t>
  </si>
  <si>
    <t>30W x 84H x 20D Hanging Tower Frame-Harbor-White</t>
  </si>
  <si>
    <t>36W x 84H x 20D Hanging Tower Frame-Harbor-White</t>
  </si>
  <si>
    <t>18W x 72H x 14D Drawer Tower Frame-Harbor-White</t>
  </si>
  <si>
    <t>24W x 72H x 14D Drawer Tower Frame-Harbor-White</t>
  </si>
  <si>
    <t>30W x 72H x 14D Drawer Tower Frame-Harbor-White</t>
  </si>
  <si>
    <t>36W x 72H x 14D Drawer Tower Frame-Harbor-White</t>
  </si>
  <si>
    <t>18W x 72H x 20D Drawer Tower Frame-Harbor-White</t>
  </si>
  <si>
    <t>24W x 72H x 20D Drawer Tower Frame-Harbor-White</t>
  </si>
  <si>
    <t>30W x 72H x 20D Drawer Tower Frame-Harbor-White</t>
  </si>
  <si>
    <t>36W x 72H x 20D Drawer Tower Frame-Harbor-White</t>
  </si>
  <si>
    <t>18W x 84H x 14D Drawer Tower Frame-Harbor-White</t>
  </si>
  <si>
    <t>24W x 84H x 14D Drawer Tower Frame-Harbor-White</t>
  </si>
  <si>
    <t>30W x 84H x 14D Drawer Tower Frame-Harbor-White</t>
  </si>
  <si>
    <t>36W x 84H x 14D Drawer Tower Frame-Harbor-White</t>
  </si>
  <si>
    <t>18W x 84H x 20D Drawer Tower Frame-Harbor-White</t>
  </si>
  <si>
    <t>24W x 84H x 20D Drawer Tower Frame-Harbor-White</t>
  </si>
  <si>
    <t>30W x 84H x 20D Drawer Tower Frame-Harbor-White</t>
  </si>
  <si>
    <t>36W x 84H x 20D Drawer Tower Frame-Harbor-White</t>
  </si>
  <si>
    <t xml:space="preserve">18W x 4H x 14D Small Drawer Box-2PK-Harbor-White </t>
  </si>
  <si>
    <t xml:space="preserve">24W x 4H x 14D Small Drawer Box-2PK-Harbor-White </t>
  </si>
  <si>
    <t xml:space="preserve">30W x 4H x 14D Small Drawer Box-2PK-Harbor-White </t>
  </si>
  <si>
    <t xml:space="preserve">36W x 4H x 14D Small Drawer Box-2PK-Harbor-White </t>
  </si>
  <si>
    <t xml:space="preserve">18W x 4H x 20D Small Drawer Box-2PK-Harbor-White </t>
  </si>
  <si>
    <t xml:space="preserve">24W x 4H x 20D Small Drawer Box-2PK-Harbor-White </t>
  </si>
  <si>
    <t xml:space="preserve">30W x 4H x 20D Small Drawer Box-2PK-Harbor-White </t>
  </si>
  <si>
    <t xml:space="preserve">36W x 4H x 20D Small Drawer Box-2PK-Harbor-White </t>
  </si>
  <si>
    <t xml:space="preserve">18W x 8H x 14D Large Drawer Box-Harbor-White </t>
  </si>
  <si>
    <t xml:space="preserve">24W x 8H x 14D Large Drawer Box-Harbor-White </t>
  </si>
  <si>
    <t xml:space="preserve">30W x 8H x 14D Large Drawer Box-Harbor-White </t>
  </si>
  <si>
    <t xml:space="preserve">36W x 8H x 14D Large Drawer Box-Harbor-White </t>
  </si>
  <si>
    <t xml:space="preserve">18W x 8H x 20D Large Drawer Box-Harbor-White </t>
  </si>
  <si>
    <t xml:space="preserve">24W x 8H x 20D Large Drawer Box-Harbor-White </t>
  </si>
  <si>
    <t xml:space="preserve">30W x 8H x 20D Large Drawer Box-Harbor-White </t>
  </si>
  <si>
    <t xml:space="preserve">36W x 8H x 20D Large Drawer Box-Harbor-White </t>
  </si>
  <si>
    <t xml:space="preserve">18W x .75H x 14D Adjustable Shelf Pack of 2-Harbor-White </t>
  </si>
  <si>
    <t xml:space="preserve">24W x .75H x 14D Adjustable Shelf Pack of 2-Harbor-White </t>
  </si>
  <si>
    <t xml:space="preserve">30W x .75H x 14D Adjustable Shelf Pack of 2-Harbor-White </t>
  </si>
  <si>
    <t xml:space="preserve">36W x .75H x 14D Adjustable Shelf Pack of 2-Harbor-White </t>
  </si>
  <si>
    <t xml:space="preserve">18W x .75H x 20D Adjustable Shelf Pack of 2-Harbor-White </t>
  </si>
  <si>
    <t xml:space="preserve">24W x .75H x 20D Adjustable Shelf Pack of 2-Harbor-White </t>
  </si>
  <si>
    <t xml:space="preserve">30W x .75H x 20D Adjustable Shelf Pack of 2-Harbor-White </t>
  </si>
  <si>
    <t xml:space="preserve">38W x .75H x 20D Adjustable Shelf Pack of 2-Harbor-White </t>
  </si>
  <si>
    <t>48H Filler</t>
  </si>
  <si>
    <t>72H Filler</t>
  </si>
  <si>
    <t>84H Filler</t>
  </si>
  <si>
    <t>84W Toe Kick</t>
  </si>
  <si>
    <t xml:space="preserve">36W x .75H x 14D Shelving Material-Harbor-White </t>
  </si>
  <si>
    <t xml:space="preserve">36W x .75H x 20D Shelving Material-Harbor-White </t>
  </si>
  <si>
    <t xml:space="preserve">48W x .75H x 14D Shelving Material-Harbor-White </t>
  </si>
  <si>
    <t xml:space="preserve">48W x .75H x 20D Shelving Material-Harbor-White </t>
  </si>
  <si>
    <t xml:space="preserve">14W x .75H x 14D Bridge Material-Harbor-White </t>
  </si>
  <si>
    <t xml:space="preserve">14W x .75H x 20D Bridge Material-Harbor-White </t>
  </si>
  <si>
    <t>18W x 24H x 14D Hanging Frame-Harbor-Mocha</t>
  </si>
  <si>
    <t>24W x 24H x 14D Hanging Frame-Harbor-Mocha</t>
  </si>
  <si>
    <t>30W x 24H x 14D Hanging Frame-Harbor-Mocha</t>
  </si>
  <si>
    <t>36W x 24H x 14D Hanging Frame-Harbor-Mocha</t>
  </si>
  <si>
    <t>18W x 48H x 14D Hanging Frame-Harbor-Mocha</t>
  </si>
  <si>
    <t>24W x 48H x 14D Hanging Frame-Harbor-Mocha</t>
  </si>
  <si>
    <t>30W x 48H x 14D Hanging Frame-Harbor-Mocha</t>
  </si>
  <si>
    <t>36W x 48H x 14D Hanging Frame-Harbor-Mocha</t>
  </si>
  <si>
    <t>18W x72H x 14D Hanging Frame-Harbor-Mocha</t>
  </si>
  <si>
    <t>24W x 72H x 14D Hanging Frame-Harbor-Mocha</t>
  </si>
  <si>
    <t>30W x72H x 14D Hanging Frame-Harbor-Mocha</t>
  </si>
  <si>
    <t>36W x72H x 14D Hanging Frame-Harbor-Mocha</t>
  </si>
  <si>
    <t>18W x 33.5H x 14D Short Drawer Unit Frame w/Back-Harbor-Mocha</t>
  </si>
  <si>
    <t>24W x 33.5H x 14D Short Drawer Unit Frame w/Back-Harbor-Mocha</t>
  </si>
  <si>
    <t>30W x 33.5H x 14D Short Drawer Unit Frame w/Back-Harbor-Mocha</t>
  </si>
  <si>
    <t>36W x 33.5H x 14D Short Drawer Unit Frame w/Back-Harbor-Mocha</t>
  </si>
  <si>
    <t>18W x 33.5H x 20D Short Drawer Unit Frame w/Back-Harbor-Mocha</t>
  </si>
  <si>
    <t>24W x 33.5H x 20D Short Drawer Unit Frame w/Back-Harbor-Mocha</t>
  </si>
  <si>
    <t>30W x 33.5H x 20D Short Drawer Unit Frame w/Back-Harbor-Mocha</t>
  </si>
  <si>
    <t>36W x 33.5H x 20D Short Drawer Unit Frame w/Back-Harbor-Mocha</t>
  </si>
  <si>
    <t>18W x 33.5H x 14D Short Shelf Unit Frame-Harbor-Mocha</t>
  </si>
  <si>
    <t>24W x 33.5H x 14D Short Shelf Unit Frame-Harbor-Mocha</t>
  </si>
  <si>
    <t>30W x 33.5H x 14D Short Shelf Unit Frame-Harbor-Mocha</t>
  </si>
  <si>
    <t>36W x 33.5H x 14D Short Shelf Unit Frame-Harbor-Mocha</t>
  </si>
  <si>
    <t>18W x 33.5H x 20D Short Shelf Unit Frame-Harbor-Mocha</t>
  </si>
  <si>
    <t>24W x 33.5H x 20D Short Shelf Unit Frame-Harbor-Mocha</t>
  </si>
  <si>
    <t>30W x 33.5H x 20D Short Shelf Unit Frame-Harbor-Mocha</t>
  </si>
  <si>
    <t>36W x 33.5H x 20D Short Shelf Unit Frame-Harbor-Mocha</t>
  </si>
  <si>
    <t>18W x 72H x 14D Shelf Tower Frame-Harbor-Mocha</t>
  </si>
  <si>
    <t>24W x 72H x 14D Shelf Tower Frame-Harbor-Mocha</t>
  </si>
  <si>
    <t>30W x 72H x 14D Shelf Tower Frame-Harbor-Mocha</t>
  </si>
  <si>
    <t>36W x 72H x 14D Shelf Tower Frame-Harbor-Mocha</t>
  </si>
  <si>
    <t>18W x 72H x 20D Shelf Tower Frame-Harbor-Mocha</t>
  </si>
  <si>
    <t>24W x 72H x 20D Shelf Tower Frame-Harbor-Mocha</t>
  </si>
  <si>
    <t>30W x 72H x 20D Shelf Tower Frame-Harbor-Mocha</t>
  </si>
  <si>
    <t>36W x 72H x 20D Shelf Tower Frame-Harbor-Mocha</t>
  </si>
  <si>
    <t>18W x 84H x 14D Shelf Tower Frame-Harbor-Mocha</t>
  </si>
  <si>
    <t>24W x 84H x 14D Shelf Tower Frame-Harbor-Mocha</t>
  </si>
  <si>
    <t>30W x 84H x 14D Shelf Tower Frame-Harbor-Mocha</t>
  </si>
  <si>
    <t>36W x 84H x 14D Shelf Tower Frame-Harbor-Mocha</t>
  </si>
  <si>
    <t>18W x 84H x 20D Shelf Tower Frame-Harbor-Mocha</t>
  </si>
  <si>
    <t>24W x 84H x 20D Shelf Tower Frame-Harbor-Mocha</t>
  </si>
  <si>
    <t>30W x 84H x 20D Shelf Tower Frame-Harbor-Mocha</t>
  </si>
  <si>
    <t>36W x 84H x 20D Shelf Tower Frame-Harbor-Mocha</t>
  </si>
  <si>
    <t>18W x 72H x 14D Hanging Tower Frame-Harbor-Mocha</t>
  </si>
  <si>
    <t>24W x 72H x 14D Hanging Tower Frame-Harbor-Mocha</t>
  </si>
  <si>
    <t>30W x 72H x 14D Hanging Tower Frame-Harbor-Mocha</t>
  </si>
  <si>
    <t>36W x 72H x 14D Hanging Tower Frame-Harbor-Mocha</t>
  </si>
  <si>
    <t>18W x 72H x 20D Hanging Tower Frame-Harbor-Mocha</t>
  </si>
  <si>
    <t>24W x 72H x 20D Hanging Tower Frame-Harbor-Mocha</t>
  </si>
  <si>
    <t>30W x 72H x 20D Hanging Tower Frame-Harbor-Mocha</t>
  </si>
  <si>
    <t>36W x 72H x 20D Hanging Tower Frame-Harbor-Mocha</t>
  </si>
  <si>
    <t>18W x 84H x 14D Hanging Tower Frame-Harbor-Mocha</t>
  </si>
  <si>
    <t>24W x 84H x 14D Hanging Tower Frame-Harbor-Mocha</t>
  </si>
  <si>
    <t>30W x 84H x 14D Hanging Tower Frame-Harbor-Mocha</t>
  </si>
  <si>
    <t>36W x 84H x 14D Hanging Tower Frame-Harbor-Mocha</t>
  </si>
  <si>
    <t>18W x 84H x 20D Hanging Tower Frame-Harbor-Mocha</t>
  </si>
  <si>
    <t>24W x 84H x 20D Hanging Tower Frame-Harbor-Mocha</t>
  </si>
  <si>
    <t>30W x 84H x 20D Hanging Tower Frame-Harbor-Mocha</t>
  </si>
  <si>
    <t>36W x 84H x 20D Hanging Tower Frame-Harbor-Mocha</t>
  </si>
  <si>
    <t xml:space="preserve">18W x 4H x 14D Small Drawer Box-2PK-Harbor-Mocha </t>
  </si>
  <si>
    <t xml:space="preserve">24W x 4H x 14D Small Drawer Box-2PK-Harbor-Mocha </t>
  </si>
  <si>
    <t xml:space="preserve">30W x 4H x 14D Small Drawer Box-2PK-Harbor-Mocha </t>
  </si>
  <si>
    <t xml:space="preserve">36W x 4H x 14D Small Drawer Box-2PK-Harbor-Mocha </t>
  </si>
  <si>
    <t xml:space="preserve">18W x 4H x 20D Small Drawer Box-2PK-Harbor-Mocha </t>
  </si>
  <si>
    <t xml:space="preserve">24W x 4H x 20D Small Drawer Box-2PK-Harbor-Mocha </t>
  </si>
  <si>
    <t xml:space="preserve">30W x 4H x 20D Small Drawer Box-2PK-Harbor-Mocha </t>
  </si>
  <si>
    <t xml:space="preserve">36W x 4H x 20D Small Drawer Box-2PK-Harbor-Mocha </t>
  </si>
  <si>
    <t xml:space="preserve">18W x 8H x 14D Large Drawer Box-Harbor-Mocha </t>
  </si>
  <si>
    <t xml:space="preserve">24W x 8H x 14D Large Drawer Box-Harbor-Mocha </t>
  </si>
  <si>
    <t xml:space="preserve">30W x 8H x 14D Large Drawer Box-Harbor-Mocha </t>
  </si>
  <si>
    <t xml:space="preserve">36W x 8H x 14D Large Drawer Box-Harbor-Mocha </t>
  </si>
  <si>
    <t xml:space="preserve">18W x 8H x 20D Large Drawer Box-Harbor-Mocha </t>
  </si>
  <si>
    <t xml:space="preserve">24W x 8H x 20D Large Drawer Box-Harbor-Mocha </t>
  </si>
  <si>
    <t xml:space="preserve">30W x 8H x 20D Large Drawer Box-Harbor-Mocha </t>
  </si>
  <si>
    <t xml:space="preserve">36W x 8H x 20D Large Drawer Box-Harbor-Mocha </t>
  </si>
  <si>
    <t xml:space="preserve">18W x .75H x 14D Adjustable Shelf Pack of 2-Harbor-Mocha </t>
  </si>
  <si>
    <t xml:space="preserve">24W x .75H x 14D Adjustable Shelf Pack of 2-Harbor-Mocha </t>
  </si>
  <si>
    <t xml:space="preserve">30W x .75H x 14D Adjustable Shelf Pack of 2-Harbor-Mocha </t>
  </si>
  <si>
    <t xml:space="preserve">36W x .75H x 14D Adjustable Shelf Pack of 2-Harbor-Mocha </t>
  </si>
  <si>
    <t xml:space="preserve">18W x .75H x 20D Adjustable Shelf Pack of 2-Harbor-Mocha </t>
  </si>
  <si>
    <t xml:space="preserve">24W x .75H x 20D Adjustable Shelf Pack of 2-Harbor-Mocha </t>
  </si>
  <si>
    <t xml:space="preserve">30W x .75H x 20D Adjustable Shelf Pack of 2-Harbor-Mocha </t>
  </si>
  <si>
    <t xml:space="preserve">38W x .75H x 20D Adjustable Shelf Pack of 2-Harbor-Mocha </t>
  </si>
  <si>
    <t xml:space="preserve">36W x .75H x 14D Shelving Material-Harbor-Mocha </t>
  </si>
  <si>
    <t xml:space="preserve">36W x .75H x 20D Shelving Material-Harbor-Mocha </t>
  </si>
  <si>
    <t xml:space="preserve">48W x .75H x 14D Shelving Material-Harbor-Mocha </t>
  </si>
  <si>
    <t xml:space="preserve">48W x .75H x 20D Shelving Material-Harbor-Mocha </t>
  </si>
  <si>
    <t xml:space="preserve">14W x .75H x 14D Bridge Material-Harbor-Mocha </t>
  </si>
  <si>
    <t xml:space="preserve">14W x .75H x 20D Bridge Material-Harbor-Mocha </t>
  </si>
  <si>
    <t>42W x 34H x 3/16D End Panel-Harbor White</t>
  </si>
  <si>
    <t>42W x 34H x 3/16D End Panel-Harbor Mocha</t>
  </si>
  <si>
    <t>18 W Closet Rod</t>
  </si>
  <si>
    <t>24 W Closet Rod</t>
  </si>
  <si>
    <t>30 W Closet Rod</t>
  </si>
  <si>
    <t>36 W Closet Rod</t>
  </si>
  <si>
    <t>12 EZ Open Dura-close Soft-close Ball Bearing Slide</t>
  </si>
  <si>
    <t>18 EZ Open Dura-close Soft-close Ball Bearing Slide</t>
  </si>
  <si>
    <t>Closet Mini Sample-Harbor-White</t>
  </si>
  <si>
    <t>Closet Swatch-PK10-Harbor-White-Mocha</t>
  </si>
  <si>
    <t xml:space="preserve">Closet OVVO Sample-Harbor-White </t>
  </si>
  <si>
    <t>Closet Sample Kit</t>
  </si>
  <si>
    <t xml:space="preserve">Closet Template for Drawer Box </t>
  </si>
  <si>
    <t>CL-OVVO-R-BX100</t>
  </si>
  <si>
    <t>Closet OVVO Releasable Connector-Box of 100</t>
  </si>
  <si>
    <t>CL-CAP-BX100-MO</t>
  </si>
  <si>
    <t>Closet Srew Cover Caps-Box of 100</t>
  </si>
  <si>
    <t>CL-CAP-BX100-WH</t>
  </si>
  <si>
    <t>Closet L Bracket-Box of 100-Mocha</t>
  </si>
  <si>
    <t>Closet L Bracket-Box of 100-White</t>
  </si>
  <si>
    <t>Closet Stud Screws-Box of 100</t>
  </si>
  <si>
    <t>EdgeBanding Roll 100ft-Mocha</t>
  </si>
  <si>
    <t>EdgeBanding Roll 100ft-White</t>
  </si>
  <si>
    <t>Cover Stickers 100ct-Mocha</t>
  </si>
  <si>
    <t>Cover Stickers 100ct-White</t>
  </si>
  <si>
    <t>Closet Shelf Jig Kit</t>
  </si>
  <si>
    <t>Closet Jig RD12 Handle and Holder</t>
  </si>
  <si>
    <t>Closet Touch Up Kit-Mocha</t>
  </si>
  <si>
    <t>Closet Touch Up Kit-White</t>
  </si>
  <si>
    <t>18W x 48H x 14D Hanging Frame with Rods-Harbor-White</t>
  </si>
  <si>
    <t>24W x 48H x 14D Hanging Frame with Rods-Harbor-White</t>
  </si>
  <si>
    <t>30W x 48H x 14D Hanging Frame with Rods-Harbor-White</t>
  </si>
  <si>
    <t>36W x 48H x 14D Hanging Frame with Rods-Harbor-White</t>
  </si>
  <si>
    <t>18W x 48H x 14D Hanging Frame with Rod-Harbor-White</t>
  </si>
  <si>
    <t>24W x 48H x 14D Hanging Frame with Rod-Harbor-White</t>
  </si>
  <si>
    <t>30W x 48H x 14D Hanging Frame with Rod-Harbor-White</t>
  </si>
  <si>
    <t>36W x 48H x 14D Hanging Frame with Rod-Harbor-White</t>
  </si>
  <si>
    <t>18W x 72H x 14D Hanging Frame with Shelves-Harbor-White</t>
  </si>
  <si>
    <t>24W x 72H x 14D Hanging Frame with Shelves--Harbor-White</t>
  </si>
  <si>
    <t>30W x 72H x 14D Hanging Frame with Shelves--Harbor-White</t>
  </si>
  <si>
    <t>36W x 72H x 14D Hanging Frame with Shelves--Harbor-White</t>
  </si>
  <si>
    <t>18W x 33.5H x 14D Short Drawer Unit Frame w/Drawers-Harbor-White</t>
  </si>
  <si>
    <t>24W x 33.5H x 14D Short Drawer Unit Frame w/Drawers-Harbor-White</t>
  </si>
  <si>
    <t>30W x 33.5H x 14D Short Drawer Unit Frame w/Drawers-Harbor-White</t>
  </si>
  <si>
    <t>36W x 33.5H x 14D Short Drawer Unit Frame w/Drawers-Harbor-White</t>
  </si>
  <si>
    <t>18W x 33.5H x 20D Short Drawer Unit Frame w/Drawers-Harbor-White</t>
  </si>
  <si>
    <t>24W x 33.5H x 20D Short Drawer Unit Frame w/Drawers-Harbor-White</t>
  </si>
  <si>
    <t>30W x 33.5H x 20D Short Drawer Unit Frame w/Drawers-Harbor-White</t>
  </si>
  <si>
    <t>36W x 33.5H x 20D Short Drawer Unit Frame w/Drawers-Harbor-White</t>
  </si>
  <si>
    <t>18W x 72H x 14D Shelf Tower Frame w/Shelves-Harbor-White</t>
  </si>
  <si>
    <t>24W x 72H x 14D Shelf Tower Frame w/Shelves-Harbor-White</t>
  </si>
  <si>
    <t>30W x 72H x 14D Shelf Tower Frame w/Shelves-Harbor-White</t>
  </si>
  <si>
    <t>36W x 72H x 14D Shelf Tower Frame w/Shelves-Harbor-White</t>
  </si>
  <si>
    <t>18W x 72H x 20D Shelf Tower Frame w/Shelves-Harbor-White</t>
  </si>
  <si>
    <t>24W x 72H x 20D Shelf Tower Frame w/Shelves-Harbor-White</t>
  </si>
  <si>
    <t>30W x 72H x 20D Shelf Tower Frame w/Shelves-Harbor-White</t>
  </si>
  <si>
    <t>36W x 72H x 20D Shelf Tower Frame w/Shelves-Harbor-White</t>
  </si>
  <si>
    <t>18W x 84H x 14D Shelf Tower Frame w/Shelves-Harbor-White</t>
  </si>
  <si>
    <t>24W x 84H x 14D Shelf Tower Frame w/Shelves-Harbor-White</t>
  </si>
  <si>
    <t>30W x 84H x 14D Shelf Tower Frame w/Shelves-Harbor-White</t>
  </si>
  <si>
    <t>36W x 84H x 14D Shelf Tower Frame w/Shelves-Harbor-White</t>
  </si>
  <si>
    <t>18W x 84H x 20D Shelf Tower Frame w/Shelves-Harbor-White</t>
  </si>
  <si>
    <t>24W x 84H x 20D Shelf Tower Frame w/Shelves-Harbor-White</t>
  </si>
  <si>
    <t>30W x 84H x 20D Shelf Tower Frame w/Shelves-Harbor-White</t>
  </si>
  <si>
    <t>36W x 84H x 20D Shelf Tower Frame w/Shelves-Harbor-White</t>
  </si>
  <si>
    <t>18W x 72H x 14D Hanging Tower Frame w/Rod-Harbor-White</t>
  </si>
  <si>
    <t>24W x 72H x 14D Hanging Tower Frame w/Rod-Harbor-White</t>
  </si>
  <si>
    <t>30W x 72H x 14D Hanging Tower Frame w/Rod-Harbor-White</t>
  </si>
  <si>
    <t>36W x 72H x 14D Hanging Tower Frame w/Rod-Harbor-White</t>
  </si>
  <si>
    <t>18W x 72H x 20D Hanging Tower Frame w/Rod-Harbor-White</t>
  </si>
  <si>
    <t>24W x 72H x 20D Hanging Tower Frame w/Rod-Harbor-White</t>
  </si>
  <si>
    <t>30W x 72H x 20D Hanging Tower Frame w/Rod-Harbor-White</t>
  </si>
  <si>
    <t>36W x 72H x 20D Hanging Tower Frame w/Rod-Harbor-White</t>
  </si>
  <si>
    <t>18W x 84H x 14D Hanging Tower Frame w/Rod-Harbor-White</t>
  </si>
  <si>
    <t>24W x 84H x 14D Hanging Tower Frame w/Rod-Harbor-White</t>
  </si>
  <si>
    <t>30W x 84H x 14D Hanging Tower Frame w/Rod-Harbor-White</t>
  </si>
  <si>
    <t>36W x 84H x 14D Hanging Tower Frame w/Rod-Harbor-White</t>
  </si>
  <si>
    <t>18W x 84H x 20D Hanging Tower Frame w/Rod-Harbor-White</t>
  </si>
  <si>
    <t>24W x 84H x 20D Hanging Tower Frame w/Rod-Harbor-White</t>
  </si>
  <si>
    <t>30W x 84H x 20D Hanging Tower Frame w/Rod-Harbor-White</t>
  </si>
  <si>
    <t>36W x 84H x 20D Hanging Tower Frame w/Rod-Harbor-White</t>
  </si>
  <si>
    <t>18W x 72H x 14D Hanging Tower Frame w/Rods-Harbor-White</t>
  </si>
  <si>
    <t>24W x 72H x 14D Hanging Tower Frame w/Rods-Harbor-White</t>
  </si>
  <si>
    <t>30W x 72H x 14D Hanging Tower Frame w/Rods-Harbor-White</t>
  </si>
  <si>
    <t>36W x 72H x 14D Hanging Tower Frame w/Rods-Harbor-White</t>
  </si>
  <si>
    <t>18W x 72H x 20D Hanging Tower Frame w/Rods-Harbor-White</t>
  </si>
  <si>
    <t>24W x 72H x 20D Hanging Tower Frame w/Rods-Harbor-White</t>
  </si>
  <si>
    <t>30W x 72H x 20D Hanging Tower Frame w/Rods-Harbor-White</t>
  </si>
  <si>
    <t>36W x 72H x 20D Hanging Tower Frame w/Rods-Harbor-White</t>
  </si>
  <si>
    <t>18W x 84H x 14D Hanging Tower Frame w/Rods-Harbor-White</t>
  </si>
  <si>
    <t>24W x 84H x 14D Hanging Tower Frame w/Rods-Harbor-White</t>
  </si>
  <si>
    <t>30W x 84H x 14D Hanging Tower Frame w/Rods-Harbor-White</t>
  </si>
  <si>
    <t>36W x 84H x 14D Hanging Tower Frame w/Rods-Harbor-White</t>
  </si>
  <si>
    <t>18W x 84H x 20D Hanging Tower Frame w/Rods-Harbor-White</t>
  </si>
  <si>
    <t>24W x 84H x 20D Hanging Tower Frame w/Rods-Harbor-White</t>
  </si>
  <si>
    <t>30W x 84H x 20D Hanging Tower Frame w/Rods-Harbor-White</t>
  </si>
  <si>
    <t>36W x 84H x 20D Hanging Tower Frame w/Rods-Harbor-White</t>
  </si>
  <si>
    <t>18W x 72H x 14D Hanging Tower Frame w/Combo Drawers-Harbor-White</t>
  </si>
  <si>
    <t>24W x 72H x 14D Hanging Tower Frame w/Combo Drawers-Harbor-White</t>
  </si>
  <si>
    <t>30W x 72H x 14D Hanging Tower Frame w/Combo Drawers-Harbor-White</t>
  </si>
  <si>
    <t>36W x 72H x 14D Hanging Tower Frame w/Combo Drawers-Harbor-White</t>
  </si>
  <si>
    <t>18W x 72H x 20D Hanging Tower Frame w/Combo Drawers-Harbor-White</t>
  </si>
  <si>
    <t>24W x 72H x 20D Hanging Tower Frame w/Combo Drawers-Harbor-White</t>
  </si>
  <si>
    <t>30W x 72H x 20D Hanging Tower Frame w/Combo Drawers-Harbor-White</t>
  </si>
  <si>
    <t>36W x 72H x 20D Hanging Tower Frame w/Combo Drawers-Harbor-White</t>
  </si>
  <si>
    <t>18W x 84H x 14D Hanging Tower Frame w/Combo Drawers-Harbor-White</t>
  </si>
  <si>
    <t>24W x 84H x 14D Hanging Tower Frame w/Combo Drawers-Harbor-White</t>
  </si>
  <si>
    <t>30W x 84H x 14D Hanging Tower Frame w/Combo Drawers-Harbor-White</t>
  </si>
  <si>
    <t>36W x 84H x 14D Hanging Tower Frame w/Combo Drawers-Harbor-White</t>
  </si>
  <si>
    <t>18W x 84H x 20D Hanging Tower Frame w/Combo Drawers-Harbor-White</t>
  </si>
  <si>
    <t>24W x 84H x 20D Hanging Tower Frame w/Combo Drawers-Harbor-White</t>
  </si>
  <si>
    <t>30W x 84H x 20D Hanging Tower Frame w/Combo Drawers-Harbor-White</t>
  </si>
  <si>
    <t>36W x 84H x 20D Hanging Tower Frame w/Combo Drawers-Harbor-White</t>
  </si>
  <si>
    <t>18W x 72H x 14D Hanging Tower Frame w/Large Drawers-Harbor-White</t>
  </si>
  <si>
    <t>24W x 72H x 14D Hanging Tower Frame w/Large Drawers-Harbor-White</t>
  </si>
  <si>
    <t>30W x 72H x 14D Hanging Tower Frame w/Large Drawers-Harbor-White</t>
  </si>
  <si>
    <t>36W x 72H x 14D Hanging Tower Frame w/Large Drawers-Harbor-White</t>
  </si>
  <si>
    <t>18W x 72H x 20D Hanging Tower Frame w/Large Drawers-Harbor-White</t>
  </si>
  <si>
    <t>24W x 72H x 20D Hanging Tower Frame w/Large Drawers-Harbor-White</t>
  </si>
  <si>
    <t>30W x 72H x 20D Hanging Tower Frame w/Large Drawers-Harbor-White</t>
  </si>
  <si>
    <t>36W x 72H x 20D Hanging Tower Frame w/Large Drawers-Harbor-White</t>
  </si>
  <si>
    <t>18W x 84H x 14D Hanging Tower Frame w/Large Drawers-Harbor-White</t>
  </si>
  <si>
    <t>24W x 84H x 14D Hanging Tower Frame w/Large Drawers-Harbor-White</t>
  </si>
  <si>
    <t>30W x 84H x 14D Hanging Tower Frame w/Large Drawers-Harbor-White</t>
  </si>
  <si>
    <t>36W x 84H x 14D Hanging Tower Frame w/Large Drawers-Harbor-White</t>
  </si>
  <si>
    <t>18W x 84H x 20D Hanging Tower Frame w/Large Drawers-Harbor-White</t>
  </si>
  <si>
    <t>24W x 84H x 20D Hanging Tower Frame w/Large Drawers-Harbor-White</t>
  </si>
  <si>
    <t>30W x 84H x 20D Hanging Tower Frame w/Large Drawers-Harbor-White</t>
  </si>
  <si>
    <t>36W x 84H x 20D Hanging Tower Frame w/Large Drawers-Harbor-White</t>
  </si>
  <si>
    <t>18W x 48H x 14D Hanging Frame with Rods-Harbor-Mocha</t>
  </si>
  <si>
    <t>24W x 48H x 14D Hanging Frame with Rods-Harbor-Mocha</t>
  </si>
  <si>
    <t>30W x 48H x 14D Hanging Frame with Rods-Harbor-Mocha</t>
  </si>
  <si>
    <t>36W x 48H x 14D Hanging Frame with Rods-Harbor-Mocha</t>
  </si>
  <si>
    <t>18W x 48H x 14D Hanging Frame with Rod-Harbor-Mocha</t>
  </si>
  <si>
    <t>24W x 48H x 14D Hanging Frame with Rod-Harbor-Mocha</t>
  </si>
  <si>
    <t>30W x 48H x 14D Hanging Frame with Rod-Harbor-Mocha</t>
  </si>
  <si>
    <t>36W x 48H x 14D Hanging Frame with Rod-Harbor-Mocha</t>
  </si>
  <si>
    <t>18W x 72H x 14D Hanging Frame with Shelves-Harbor-Mocha</t>
  </si>
  <si>
    <t>24W x 72H x 14D Hanging Frame with Shelves--Harbor-Mocha</t>
  </si>
  <si>
    <t>30W x 72H x 14D Hanging Frame with Shelves--Harbor-Mocha</t>
  </si>
  <si>
    <t>36W x 72H x 14D Hanging Frame with Shelves--Harbor-Mocha</t>
  </si>
  <si>
    <t>18W x 33.5H x 14D Short Drawer Unit Frame w/Drawers-Harbor-Mocha</t>
  </si>
  <si>
    <t>24W x 33.5H x 14D Short Drawer Unit Frame w/Drawers-Harbor-Mocha</t>
  </si>
  <si>
    <t>30W x 33.5H x 14D Short Drawer Unit Frame w/Drawers-Harbor-Mocha</t>
  </si>
  <si>
    <t>36W x 33.5H x 14D Short Drawer Unit Frame w/Drawers-Harbor-Mocha</t>
  </si>
  <si>
    <t>18W x 33.5H x 20D Short Drawer Unit Frame w/Drawers-Harbor-Mocha</t>
  </si>
  <si>
    <t>24W x 33.5H x 20D Short Drawer Unit Frame w/Drawers-Harbor-Mocha</t>
  </si>
  <si>
    <t>30W x 33.5H x 20D Short Drawer Unit Frame w/Drawers-Harbor-Mocha</t>
  </si>
  <si>
    <t>36W x 33.5H x 20D Short Drawer Unit Frame w/Drawers-Harbor-Mocha</t>
  </si>
  <si>
    <t>18W x 72H x 14D Shelf Tower Frame w/Shelves-Harbor-Mocha</t>
  </si>
  <si>
    <t>24W x 72H x 14D Shelf Tower Frame w/Shelves-Harbor-Mocha</t>
  </si>
  <si>
    <t>30W x 72H x 14D Shelf Tower Frame w/Shelves-Harbor-Mocha</t>
  </si>
  <si>
    <t>36W x 72H x 14D Shelf Tower Frame w/Shelves-Harbor-Mocha</t>
  </si>
  <si>
    <t>18W x 72H x 20D Shelf Tower Frame w/Shelves-Harbor-Mocha</t>
  </si>
  <si>
    <t>24W x 72H x 20D Shelf Tower Frame w/Shelves-Harbor-Mocha</t>
  </si>
  <si>
    <t>30W x 72H x 20D Shelf Tower Frame w/Shelves-Harbor-Mocha</t>
  </si>
  <si>
    <t>36W x 72H x 20D Shelf Tower Frame w/Shelves-Harbor-Mocha</t>
  </si>
  <si>
    <t>18W x 84H x 14D Shelf Tower Frame w/Shelves-Harbor-Mocha</t>
  </si>
  <si>
    <t>24W x 84H x 14D Shelf Tower Frame w/Shelves-Harbor-Mocha</t>
  </si>
  <si>
    <t>30W x 84H x 14D Shelf Tower Frame w/Shelves-Harbor-Mocha</t>
  </si>
  <si>
    <t>36W x 84H x 14D Shelf Tower Frame w/Shelves-Harbor-Mocha</t>
  </si>
  <si>
    <t>18W x 84H x 20D Shelf Tower Frame w/Shelves-Harbor-Mocha</t>
  </si>
  <si>
    <t>24W x 84H x 20D Shelf Tower Frame w/Shelves-Harbor-Mocha</t>
  </si>
  <si>
    <t>30W x 84H x 20D Shelf Tower Frame w/Shelves-Harbor-Mocha</t>
  </si>
  <si>
    <t>36W x 84H x 20D Shelf Tower Frame w/Shelves-Harbor-Mocha</t>
  </si>
  <si>
    <t>18W x 72H x 14D Hanging Tower Frame w/Rod-Harbor-Mocha</t>
  </si>
  <si>
    <t>24W x 72H x 14D Hanging Tower Frame w/Rod-Harbor-Mocha</t>
  </si>
  <si>
    <t>30W x 72H x 14D Hanging Tower Frame w/Rod-Harbor-Mocha</t>
  </si>
  <si>
    <t>36W x 72H x 14D Hanging Tower Frame w/Rod-Harbor-Mocha</t>
  </si>
  <si>
    <t>18W x 72H x 20D Hanging Tower Frame w/Rod-Harbor-Mocha</t>
  </si>
  <si>
    <t>24W x 72H x 20D Hanging Tower Frame w/Rod-Harbor-Mocha</t>
  </si>
  <si>
    <t>30W x 72H x 20D Hanging Tower Frame w/Rod-Harbor-Mocha</t>
  </si>
  <si>
    <t>36W x 72H x 20D Hanging Tower Frame w/Rod-Harbor-Mocha</t>
  </si>
  <si>
    <t>18W x 84H x 14D Hanging Tower Frame w/Rod-Harbor-Mocha</t>
  </si>
  <si>
    <t>24W x 84H x 14D Hanging Tower Frame w/Rod-Harbor-Mocha</t>
  </si>
  <si>
    <t>30W x 84H x 14D Hanging Tower Frame w/Rod-Harbor-Mocha</t>
  </si>
  <si>
    <t>36W x 84H x 14D Hanging Tower Frame w/Rod-Harbor-Mocha</t>
  </si>
  <si>
    <t>18W x 84H x 20D Hanging Tower Frame w/Rod-Harbor-Mocha</t>
  </si>
  <si>
    <t>24W x 84H x 20D Hanging Tower Frame w/Rod-Harbor-Mocha</t>
  </si>
  <si>
    <t>30W x 84H x 20D Hanging Tower Frame w/Rod-Harbor-Mocha</t>
  </si>
  <si>
    <t>36W x 84H x 20D Hanging Tower Frame w/Rod-Harbor-Mocha</t>
  </si>
  <si>
    <t>18W x 72H x 14D Hanging Tower Frame w/Rods-Harbor-Mocha</t>
  </si>
  <si>
    <t>24W x 72H x 14D Hanging Tower Frame w/Rods-Harbor-Mocha</t>
  </si>
  <si>
    <t>30W x 72H x 14D Hanging Tower Frame w/Rods-Harbor-Mocha</t>
  </si>
  <si>
    <t>36W x 72H x 14D Hanging Tower Frame w/Rods-Harbor-Mocha</t>
  </si>
  <si>
    <t>18W x 72H x 20D Hanging Tower Frame w/Rods-Harbor-Mocha</t>
  </si>
  <si>
    <t>24W x 72H x 20D Hanging Tower Frame w/Rods-Harbor-Mocha</t>
  </si>
  <si>
    <t>30W x 72H x 20D Hanging Tower Frame w/Rods-Harbor-Mocha</t>
  </si>
  <si>
    <t>36W x 72H x 20D Hanging Tower Frame w/Rods-Harbor-Mocha</t>
  </si>
  <si>
    <t>18W x 84H x 14D Hanging Tower Frame w/Rods-Harbor-Mocha</t>
  </si>
  <si>
    <t>24W x 84H x 14D Hanging Tower Frame w/Rods-Harbor-Mocha</t>
  </si>
  <si>
    <t>30W x 84H x 14D Hanging Tower Frame w/Rods-Harbor-Mocha</t>
  </si>
  <si>
    <t>36W x 84H x 14D Hanging Tower Frame w/Rods-Harbor-Mocha</t>
  </si>
  <si>
    <t>18W x 84H x 20D Hanging Tower Frame w/Rods-Harbor-Mocha</t>
  </si>
  <si>
    <t>24W x 84H x 20D Hanging Tower Frame w/Rods-Harbor-Mocha</t>
  </si>
  <si>
    <t>30W x 84H x 20D Hanging Tower Frame w/Rods-Harbor-Mocha</t>
  </si>
  <si>
    <t>36W x 84H x 20D Hanging Tower Frame w/Rods-Harbor-Mocha</t>
  </si>
  <si>
    <t>18W x 72H x 14D Hanging Tower Frame w/Combo Combo Drawers-Harbor-Mocha</t>
  </si>
  <si>
    <t>24W x 72H x 14D Hanging Tower Frame w/Combo Drawers-Harbor-Mocha</t>
  </si>
  <si>
    <t>30W x 72H x 14D Hanging Tower Frame w/Combo Drawers-Harbor-Mocha</t>
  </si>
  <si>
    <t>36W x 72H x 14D Hanging Tower Frame w/Combo Drawers-Harbor-Mocha</t>
  </si>
  <si>
    <t>18W x 72H x 20D Hanging Tower Frame w/Combo Drawers-Harbor-Mocha</t>
  </si>
  <si>
    <t>24W x 72H x 20D Hanging Tower Frame w/Combo Drawers-Harbor-Mocha</t>
  </si>
  <si>
    <t>30W x 72H x 20D Hanging Tower Frame w/Combo Drawers-Harbor-Mocha</t>
  </si>
  <si>
    <t>36W x 72H x 20D Hanging Tower Frame w/Combo Drawers-Harbor-Mocha</t>
  </si>
  <si>
    <t>18W x 84H x 14D Hanging Tower Frame w/Combo Drawers-Harbor-Mocha</t>
  </si>
  <si>
    <t>24W x 84H x 14D Hanging Tower Frame w/Combo Drawers-Harbor-Mocha</t>
  </si>
  <si>
    <t>30W x 84H x 14D Hanging Tower Frame w/Combo Drawers-Harbor-Mocha</t>
  </si>
  <si>
    <t>36W x 84H x 14D Hanging Tower Frame w/Combo Drawers-Harbor-Mocha</t>
  </si>
  <si>
    <t>18W x 84H x 20D Hanging Tower Frame w/Combo Drawers-Harbor-Mocha</t>
  </si>
  <si>
    <t>24W x 84H x 20D Hanging Tower Frame w/Combo Drawers-Harbor-Mocha</t>
  </si>
  <si>
    <t>30W x 84H x 20D Hanging Tower Frame w/Combo Drawers-Harbor-Mocha</t>
  </si>
  <si>
    <t>36W x 84H x 20D Hanging Tower Frame w/Combo Drawers-Harbor-Mocha</t>
  </si>
  <si>
    <t>18W x 72H x 14D Hanging Tower Frame w/Large Drawers-Harbor-Mocha</t>
  </si>
  <si>
    <t>24W x 72H x 14D Hanging Tower Frame w/Large Drawers-Harbor-Mocha</t>
  </si>
  <si>
    <t>30W x 72H x 14D Hanging Tower Frame w/Large Drawers-Harbor-Mocha</t>
  </si>
  <si>
    <t>36W x 72H x 14D Hanging Tower Frame w/Large Drawers-Harbor-Mocha</t>
  </si>
  <si>
    <t>18W x 72H x 20D Hanging Tower Frame w/Large Drawers-Harbor-Mocha</t>
  </si>
  <si>
    <t>24W x 72H x 20D Hanging Tower Frame w/Large Drawers-Harbor-Mocha</t>
  </si>
  <si>
    <t>30W x 72H x 20D Hanging Tower Frame w/Large Drawers-Harbor-Mocha</t>
  </si>
  <si>
    <t>36W x 72H x 20D Hanging Tower Frame w/Large Drawers-Harbor-Mocha</t>
  </si>
  <si>
    <t>18W x 84H x 14D Hanging Tower Frame w/Large Drawers-Harbor-Mocha</t>
  </si>
  <si>
    <t>24W x 84H x 14D Hanging Tower Frame w/Large Drawers-Harbor-Mocha</t>
  </si>
  <si>
    <t>30W x 84H x 14D Hanging Tower Frame w/Large Drawers-Harbor-Mocha</t>
  </si>
  <si>
    <t>36W x 84H x 14D Hanging Tower Frame w/Large Drawers-Harbor-Mocha</t>
  </si>
  <si>
    <t>18W x 84H x 20D Hanging Tower Frame w/Large Drawers-Harbor-Mocha</t>
  </si>
  <si>
    <t>24W x 84H x 20D Hanging Tower Frame w/Large Drawers-Harbor-Mocha</t>
  </si>
  <si>
    <t>30W x 84H x 20D Hanging Tower Frame w/Large Drawers-Harbor-Mocha</t>
  </si>
  <si>
    <t>36W x 84H x 20D Hanging Tower Frame w/Large Drawers-Harbor-Mocha</t>
  </si>
  <si>
    <t>Sales Tax</t>
  </si>
  <si>
    <t>Cabinets</t>
  </si>
  <si>
    <t>$</t>
  </si>
  <si>
    <t>Hardware</t>
  </si>
  <si>
    <t>With List Price</t>
  </si>
  <si>
    <t>Without List Price</t>
  </si>
  <si>
    <t>Sample</t>
  </si>
  <si>
    <t xml:space="preserve">Sample Item Decription Only </t>
  </si>
  <si>
    <t>Sample 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</si>
</sst>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_(&quot;$&quot;* \(#,##0.00\);_(&quot;$&quot;* &quot;-&quot;??_);_(@_)"/>
    <numFmt numFmtId="164" formatCode="&quot;$&quot;#,##0.00"/>
    <numFmt numFmtId="165" formatCode="[&lt;=9999999]###\-####;\(###\)\ ###\-####"/>
  </numFmts>
  <fonts count="31">
    <font>
      <sz val="12"/>
      <color theme="1"/>
      <name val="Calibri"/>
      <family val="2"/>
      <scheme val="minor"/>
    </font>
    <font>
      <sz val="11"/>
      <color theme="1"/>
      <name val="Calibri"/>
      <family val="2"/>
      <scheme val="minor"/>
    </font>
    <font>
      <sz val="12"/>
      <color theme="1"/>
      <name val="Calibri"/>
      <family val="2"/>
      <scheme val="minor"/>
    </font>
    <font>
      <sz val="12"/>
      <color theme="0"/>
      <name val="Calibri"/>
      <family val="2"/>
      <scheme val="minor"/>
    </font>
    <font>
      <b/>
      <sz val="15"/>
      <color theme="0"/>
      <name val="Calibri"/>
      <family val="2"/>
      <scheme val="minor"/>
    </font>
    <font>
      <sz val="15"/>
      <color rgb="FF141414"/>
      <name val="Helvetica Neue"/>
      <family val="2"/>
    </font>
    <font>
      <b/>
      <sz val="20"/>
      <color theme="0"/>
      <name val="Calibri"/>
      <family val="2"/>
      <scheme val="minor"/>
    </font>
    <font>
      <b/>
      <sz val="25"/>
      <color theme="0"/>
      <name val="Calibri"/>
      <family val="2"/>
      <scheme val="minor"/>
    </font>
    <font>
      <sz val="12"/>
      <color theme="0"/>
      <name val="Northpoint"/>
    </font>
    <font>
      <b/>
      <sz val="20"/>
      <color theme="1"/>
      <name val="Calibri"/>
      <family val="2"/>
      <scheme val="minor"/>
    </font>
    <font>
      <b/>
      <sz val="12"/>
      <color theme="1"/>
      <name val="Calibri"/>
      <family val="2"/>
      <scheme val="minor"/>
    </font>
    <font>
      <sz val="16"/>
      <color theme="1"/>
      <name val="Calibri"/>
      <family val="2"/>
      <scheme val="minor"/>
    </font>
    <font>
      <sz val="12"/>
      <color theme="1"/>
      <name val="Northpoint"/>
    </font>
    <font>
      <sz val="12"/>
      <name val="Calibri"/>
      <family val="2"/>
      <scheme val="minor"/>
    </font>
    <font>
      <sz val="10"/>
      <color theme="1"/>
      <name val="Northpoint"/>
    </font>
    <font>
      <sz val="15"/>
      <color theme="1"/>
      <name val="Northpoint"/>
    </font>
    <font>
      <b/>
      <sz val="25"/>
      <color rgb="FF093D8B"/>
      <name val="Northpoint"/>
    </font>
    <font>
      <b/>
      <sz val="12"/>
      <color rgb="FF093D8B"/>
      <name val="Northpoint"/>
    </font>
    <font>
      <u/>
      <sz val="12"/>
      <color theme="10"/>
      <name val="Calibri"/>
      <family val="2"/>
      <scheme val="minor"/>
    </font>
    <font>
      <b/>
      <sz val="15"/>
      <color theme="1"/>
      <name val="Calibri"/>
      <family val="2"/>
      <scheme val="minor"/>
    </font>
    <font>
      <b/>
      <sz val="12"/>
      <color theme="1"/>
      <name val="Northpoint"/>
    </font>
    <font>
      <sz val="12"/>
      <color theme="0" tint="-0.14999847407452621"/>
      <name val="Northpoint"/>
    </font>
    <font>
      <b/>
      <sz val="17"/>
      <color theme="0"/>
      <name val="Calibri"/>
      <family val="2"/>
      <scheme val="minor"/>
    </font>
    <font>
      <sz val="12"/>
      <color theme="6" tint="0.39997558519241921"/>
      <name val="Calibri"/>
      <family val="2"/>
      <scheme val="minor"/>
    </font>
    <font>
      <sz val="12"/>
      <color theme="6" tint="0.59999389629810485"/>
      <name val="Northpoint"/>
    </font>
    <font>
      <sz val="12"/>
      <color theme="0" tint="-0.14999847407452621"/>
      <name val="Calibri"/>
      <family val="2"/>
      <scheme val="minor"/>
    </font>
    <font>
      <sz val="20"/>
      <color theme="1"/>
      <name val="Calibri"/>
      <family val="2"/>
      <scheme val="minor"/>
    </font>
    <font>
      <sz val="8"/>
      <name val="Calibri"/>
      <family val="2"/>
      <scheme val="minor"/>
    </font>
    <font>
      <sz val="10"/>
      <name val="Calibri"/>
      <family val="2"/>
    </font>
    <font>
      <b/>
      <sz val="12"/>
      <color theme="0"/>
      <name val="Calibri"/>
      <family val="2"/>
      <scheme val="minor"/>
    </font>
    <font>
      <b/>
      <i/>
      <sz val="12"/>
      <color theme="0"/>
      <name val="Calibri"/>
      <family val="2"/>
      <scheme val="minor"/>
    </font>
  </fonts>
  <fills count="26">
    <fill>
      <patternFill patternType="none"/>
    </fill>
    <fill>
      <patternFill patternType="gray125"/>
    </fill>
    <fill>
      <patternFill patternType="solid">
        <fgColor theme="9"/>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tint="-0.249977111117893"/>
        <bgColor indexed="64"/>
      </patternFill>
    </fill>
    <fill>
      <patternFill patternType="solid">
        <fgColor theme="0"/>
        <bgColor indexed="64"/>
      </patternFill>
    </fill>
    <fill>
      <patternFill patternType="solid">
        <fgColor rgb="FF093D8B"/>
        <bgColor indexed="64"/>
      </patternFill>
    </fill>
    <fill>
      <patternFill patternType="solid">
        <fgColor rgb="FF7A85B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4"/>
        <bgColor indexed="64"/>
      </patternFill>
    </fill>
    <fill>
      <patternFill patternType="solid">
        <fgColor theme="5"/>
        <bgColor indexed="64"/>
      </patternFill>
    </fill>
    <fill>
      <patternFill patternType="solid">
        <fgColor theme="8"/>
        <bgColor indexed="64"/>
      </patternFill>
    </fill>
    <fill>
      <patternFill patternType="solid">
        <fgColor rgb="FFFF0000"/>
        <bgColor indexed="64"/>
      </patternFill>
    </fill>
    <fill>
      <patternFill patternType="solid">
        <fgColor rgb="FFFFFF00"/>
        <bgColor indexed="64"/>
      </patternFill>
    </fill>
    <fill>
      <patternFill patternType="solid">
        <fgColor theme="8" tint="0.59999389629810485"/>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rgb="FFD9E1F2"/>
        <bgColor indexed="64"/>
      </patternFill>
    </fill>
    <fill>
      <patternFill patternType="solid">
        <fgColor theme="6" tint="0.79998168889431442"/>
        <bgColor indexed="64"/>
      </patternFill>
    </fill>
    <fill>
      <patternFill patternType="solid">
        <fgColor theme="3" tint="0.79998168889431442"/>
        <bgColor indexed="64"/>
      </patternFill>
    </fill>
    <fill>
      <patternFill patternType="solid">
        <fgColor theme="4" tint="0.39997558519241921"/>
        <bgColor indexed="64"/>
      </patternFill>
    </fill>
    <fill>
      <patternFill patternType="solid">
        <fgColor rgb="FFD9D9D9"/>
        <bgColor indexed="64"/>
      </patternFill>
    </fill>
    <fill>
      <patternFill patternType="solid">
        <fgColor rgb="FFBFBFBF"/>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style="thin">
        <color theme="1"/>
      </right>
      <top style="thin">
        <color theme="1"/>
      </top>
      <bottom style="thin">
        <color theme="1"/>
      </bottom>
      <diagonal/>
    </border>
    <border>
      <left style="thin">
        <color theme="1"/>
      </left>
      <right style="thin">
        <color theme="1"/>
      </right>
      <top/>
      <bottom style="thin">
        <color theme="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top/>
      <bottom style="thick">
        <color rgb="FF093D8B"/>
      </bottom>
      <diagonal/>
    </border>
    <border>
      <left/>
      <right style="thick">
        <color rgb="FF093D8B"/>
      </right>
      <top/>
      <bottom/>
      <diagonal/>
    </border>
    <border>
      <left style="thick">
        <color rgb="FF093D8B"/>
      </left>
      <right/>
      <top style="thick">
        <color rgb="FF093D8B"/>
      </top>
      <bottom/>
      <diagonal/>
    </border>
    <border>
      <left/>
      <right style="thick">
        <color rgb="FF093D8B"/>
      </right>
      <top style="thick">
        <color rgb="FF093D8B"/>
      </top>
      <bottom/>
      <diagonal/>
    </border>
    <border>
      <left style="thick">
        <color rgb="FF093D8B"/>
      </left>
      <right style="thin">
        <color theme="1"/>
      </right>
      <top style="thin">
        <color theme="1"/>
      </top>
      <bottom style="thin">
        <color theme="1"/>
      </bottom>
      <diagonal/>
    </border>
    <border>
      <left style="thin">
        <color theme="1"/>
      </left>
      <right style="thick">
        <color rgb="FF093D8B"/>
      </right>
      <top style="thin">
        <color theme="1"/>
      </top>
      <bottom style="thin">
        <color theme="1"/>
      </bottom>
      <diagonal/>
    </border>
    <border>
      <left style="thick">
        <color rgb="FF093D8B"/>
      </left>
      <right style="thin">
        <color theme="1"/>
      </right>
      <top style="thin">
        <color theme="1"/>
      </top>
      <bottom style="thin">
        <color indexed="64"/>
      </bottom>
      <diagonal/>
    </border>
    <border>
      <left/>
      <right style="thick">
        <color rgb="FF093D8B"/>
      </right>
      <top/>
      <bottom style="thin">
        <color indexed="64"/>
      </bottom>
      <diagonal/>
    </border>
    <border>
      <left/>
      <right/>
      <top/>
      <bottom style="thin">
        <color indexed="64"/>
      </bottom>
      <diagonal/>
    </border>
    <border>
      <left/>
      <right style="thin">
        <color theme="1"/>
      </right>
      <top/>
      <bottom/>
      <diagonal/>
    </border>
    <border>
      <left/>
      <right/>
      <top/>
      <bottom style="thick">
        <color rgb="FF7A85B9"/>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style="thin">
        <color indexed="64"/>
      </top>
      <bottom style="thin">
        <color indexed="64"/>
      </bottom>
      <diagonal/>
    </border>
    <border>
      <left style="thin">
        <color theme="1"/>
      </left>
      <right/>
      <top style="thin">
        <color theme="1"/>
      </top>
      <bottom style="thin">
        <color indexed="64"/>
      </bottom>
      <diagonal/>
    </border>
    <border>
      <left/>
      <right style="thin">
        <color theme="1"/>
      </right>
      <top style="thin">
        <color theme="1"/>
      </top>
      <bottom style="thin">
        <color indexed="64"/>
      </bottom>
      <diagonal/>
    </border>
    <border>
      <left/>
      <right style="thin">
        <color indexed="64"/>
      </right>
      <top/>
      <bottom/>
      <diagonal/>
    </border>
    <border>
      <left style="thin">
        <color indexed="64"/>
      </left>
      <right/>
      <top/>
      <bottom/>
      <diagonal/>
    </border>
    <border>
      <left/>
      <right style="thin">
        <color theme="1"/>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theme="1"/>
      </top>
      <bottom style="thin">
        <color indexed="64"/>
      </bottom>
      <diagonal/>
    </border>
    <border>
      <left style="thick">
        <color rgb="FF093D8B"/>
      </left>
      <right style="thin">
        <color theme="1"/>
      </right>
      <top style="thin">
        <color indexed="64"/>
      </top>
      <bottom style="thick">
        <color rgb="FF002060"/>
      </bottom>
      <diagonal/>
    </border>
    <border>
      <left/>
      <right style="thick">
        <color rgb="FF093D8B"/>
      </right>
      <top style="thin">
        <color indexed="64"/>
      </top>
      <bottom style="thick">
        <color rgb="FF002060"/>
      </bottom>
      <diagonal/>
    </border>
    <border>
      <left style="thin">
        <color indexed="64"/>
      </left>
      <right style="thin">
        <color indexed="64"/>
      </right>
      <top style="thin">
        <color indexed="64"/>
      </top>
      <bottom style="thin">
        <color theme="1"/>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style="thin">
        <color theme="1"/>
      </left>
      <right style="thin">
        <color theme="1"/>
      </right>
      <top style="thin">
        <color theme="1"/>
      </top>
      <bottom/>
      <diagonal/>
    </border>
  </borders>
  <cellStyleXfs count="5">
    <xf numFmtId="0" fontId="0" fillId="0" borderId="0"/>
    <xf numFmtId="44" fontId="2" fillId="0" borderId="0" applyFont="0" applyFill="0" applyBorder="0" applyAlignment="0" applyProtection="0"/>
    <xf numFmtId="0" fontId="3" fillId="2" borderId="0" applyNumberFormat="0" applyBorder="0" applyAlignment="0" applyProtection="0"/>
    <xf numFmtId="0" fontId="18" fillId="0" borderId="0" applyNumberFormat="0" applyFill="0" applyBorder="0" applyAlignment="0" applyProtection="0"/>
    <xf numFmtId="0" fontId="1" fillId="0" borderId="0"/>
  </cellStyleXfs>
  <cellXfs count="246">
    <xf numFmtId="0" fontId="0" fillId="0" borderId="0" xfId="0"/>
    <xf numFmtId="164" fontId="0" fillId="0" borderId="0" xfId="0" applyNumberFormat="1"/>
    <xf numFmtId="1" fontId="0" fillId="3" borderId="1" xfId="0" quotePrefix="1" applyNumberFormat="1" applyFill="1" applyBorder="1" applyProtection="1">
      <protection locked="0"/>
    </xf>
    <xf numFmtId="0" fontId="0" fillId="3" borderId="1" xfId="0" applyFill="1" applyBorder="1" applyAlignment="1" applyProtection="1">
      <alignment horizontal="right"/>
      <protection locked="0"/>
    </xf>
    <xf numFmtId="0" fontId="0" fillId="3" borderId="1" xfId="0" applyFill="1" applyBorder="1" applyAlignment="1" applyProtection="1">
      <alignment horizontal="center"/>
      <protection locked="0"/>
    </xf>
    <xf numFmtId="0" fontId="0" fillId="0" borderId="14" xfId="0" applyBorder="1"/>
    <xf numFmtId="0" fontId="3" fillId="7" borderId="1" xfId="0" applyFont="1" applyFill="1" applyBorder="1" applyAlignment="1">
      <alignment horizontal="center" vertical="center"/>
    </xf>
    <xf numFmtId="0" fontId="6" fillId="8" borderId="1" xfId="0" applyFont="1" applyFill="1" applyBorder="1" applyAlignment="1">
      <alignment horizontal="right"/>
    </xf>
    <xf numFmtId="0" fontId="6" fillId="8" borderId="12" xfId="0" applyFont="1" applyFill="1" applyBorder="1" applyAlignment="1">
      <alignment horizontal="right"/>
    </xf>
    <xf numFmtId="0" fontId="6" fillId="8" borderId="11" xfId="0" applyFont="1" applyFill="1" applyBorder="1" applyAlignment="1">
      <alignment horizontal="right"/>
    </xf>
    <xf numFmtId="0" fontId="12" fillId="0" borderId="0" xfId="0" applyFont="1"/>
    <xf numFmtId="0" fontId="12" fillId="0" borderId="0" xfId="0" applyFont="1" applyAlignment="1">
      <alignment horizontal="left"/>
    </xf>
    <xf numFmtId="164" fontId="12" fillId="0" borderId="0" xfId="1" applyNumberFormat="1" applyFont="1" applyAlignment="1">
      <alignment horizontal="left"/>
    </xf>
    <xf numFmtId="164" fontId="12" fillId="0" borderId="0" xfId="0" applyNumberFormat="1" applyFont="1"/>
    <xf numFmtId="0" fontId="8" fillId="0" borderId="0" xfId="0" applyFont="1" applyAlignment="1">
      <alignment horizontal="center"/>
    </xf>
    <xf numFmtId="164" fontId="12" fillId="9" borderId="7" xfId="0" applyNumberFormat="1" applyFont="1" applyFill="1" applyBorder="1" applyAlignment="1">
      <alignment horizontal="center"/>
    </xf>
    <xf numFmtId="164" fontId="12" fillId="9" borderId="10" xfId="0" applyNumberFormat="1" applyFont="1" applyFill="1" applyBorder="1" applyAlignment="1">
      <alignment horizontal="center"/>
    </xf>
    <xf numFmtId="0" fontId="0" fillId="10" borderId="0" xfId="0" applyFill="1"/>
    <xf numFmtId="0" fontId="5" fillId="10" borderId="0" xfId="0" applyFont="1" applyFill="1"/>
    <xf numFmtId="164" fontId="0" fillId="10" borderId="0" xfId="0" applyNumberFormat="1" applyFill="1"/>
    <xf numFmtId="0" fontId="12" fillId="10" borderId="0" xfId="0" applyFont="1" applyFill="1"/>
    <xf numFmtId="0" fontId="12" fillId="10" borderId="0" xfId="0" applyFont="1" applyFill="1" applyAlignment="1">
      <alignment horizontal="left"/>
    </xf>
    <xf numFmtId="164" fontId="12" fillId="10" borderId="0" xfId="1" applyNumberFormat="1" applyFont="1" applyFill="1" applyAlignment="1">
      <alignment horizontal="left"/>
    </xf>
    <xf numFmtId="164" fontId="12" fillId="10" borderId="0" xfId="0" applyNumberFormat="1" applyFont="1" applyFill="1"/>
    <xf numFmtId="0" fontId="14" fillId="0" borderId="0" xfId="0" applyFont="1"/>
    <xf numFmtId="0" fontId="0" fillId="6" borderId="0" xfId="0" applyFill="1"/>
    <xf numFmtId="0" fontId="12" fillId="6" borderId="0" xfId="0" applyFont="1" applyFill="1"/>
    <xf numFmtId="0" fontId="17" fillId="6" borderId="24" xfId="0" applyFont="1" applyFill="1" applyBorder="1"/>
    <xf numFmtId="0" fontId="12" fillId="6" borderId="24" xfId="0" applyFont="1" applyFill="1" applyBorder="1"/>
    <xf numFmtId="0" fontId="17" fillId="6" borderId="24" xfId="0" applyFont="1" applyFill="1" applyBorder="1" applyAlignment="1">
      <alignment horizontal="left"/>
    </xf>
    <xf numFmtId="0" fontId="11" fillId="10" borderId="0" xfId="0" applyFont="1" applyFill="1"/>
    <xf numFmtId="164" fontId="0" fillId="5" borderId="1" xfId="0" applyNumberFormat="1" applyFill="1" applyBorder="1"/>
    <xf numFmtId="0" fontId="3" fillId="6" borderId="0" xfId="0" applyFont="1" applyFill="1"/>
    <xf numFmtId="164" fontId="0" fillId="6" borderId="0" xfId="0" applyNumberFormat="1" applyFill="1"/>
    <xf numFmtId="0" fontId="0" fillId="11" borderId="0" xfId="0" applyFill="1"/>
    <xf numFmtId="0" fontId="0" fillId="0" borderId="0" xfId="0" quotePrefix="1"/>
    <xf numFmtId="44" fontId="0" fillId="4" borderId="2" xfId="0" applyNumberFormat="1" applyFill="1" applyBorder="1" applyAlignment="1">
      <alignment horizontal="right"/>
    </xf>
    <xf numFmtId="44" fontId="0" fillId="4" borderId="7" xfId="0" applyNumberFormat="1" applyFill="1" applyBorder="1" applyAlignment="1">
      <alignment horizontal="right"/>
    </xf>
    <xf numFmtId="44" fontId="0" fillId="4" borderId="28" xfId="0" applyNumberFormat="1" applyFill="1" applyBorder="1" applyAlignment="1">
      <alignment horizontal="right"/>
    </xf>
    <xf numFmtId="0" fontId="21" fillId="10" borderId="0" xfId="0" applyFont="1" applyFill="1"/>
    <xf numFmtId="0" fontId="12" fillId="12" borderId="1" xfId="0" applyFont="1" applyFill="1" applyBorder="1"/>
    <xf numFmtId="0" fontId="0" fillId="12" borderId="1" xfId="0" applyFill="1" applyBorder="1"/>
    <xf numFmtId="0" fontId="0" fillId="13" borderId="13" xfId="0" applyFill="1" applyBorder="1"/>
    <xf numFmtId="0" fontId="0" fillId="13" borderId="0" xfId="0" applyFill="1"/>
    <xf numFmtId="0" fontId="0" fillId="13" borderId="2" xfId="0" applyFill="1" applyBorder="1"/>
    <xf numFmtId="0" fontId="0" fillId="13" borderId="32" xfId="0" applyFill="1" applyBorder="1"/>
    <xf numFmtId="0" fontId="0" fillId="13" borderId="6" xfId="0" applyFill="1" applyBorder="1"/>
    <xf numFmtId="0" fontId="0" fillId="13" borderId="11" xfId="0" applyFill="1" applyBorder="1"/>
    <xf numFmtId="0" fontId="13" fillId="13" borderId="11" xfId="0" applyFont="1" applyFill="1" applyBorder="1"/>
    <xf numFmtId="49" fontId="0" fillId="13" borderId="6" xfId="0" applyNumberFormat="1" applyFill="1" applyBorder="1"/>
    <xf numFmtId="49" fontId="0" fillId="13" borderId="11" xfId="0" applyNumberFormat="1" applyFill="1" applyBorder="1"/>
    <xf numFmtId="0" fontId="0" fillId="13" borderId="12" xfId="0" applyFill="1" applyBorder="1"/>
    <xf numFmtId="0" fontId="0" fillId="10" borderId="32" xfId="0" applyFill="1" applyBorder="1"/>
    <xf numFmtId="0" fontId="0" fillId="13" borderId="26" xfId="0" applyFill="1" applyBorder="1"/>
    <xf numFmtId="0" fontId="0" fillId="11" borderId="13" xfId="0" applyFill="1" applyBorder="1"/>
    <xf numFmtId="44" fontId="0" fillId="13" borderId="32" xfId="0" applyNumberFormat="1" applyFill="1" applyBorder="1" applyAlignment="1">
      <alignment horizontal="left"/>
    </xf>
    <xf numFmtId="44" fontId="0" fillId="13" borderId="2" xfId="0" applyNumberFormat="1" applyFill="1" applyBorder="1"/>
    <xf numFmtId="0" fontId="0" fillId="12" borderId="1" xfId="0" applyFill="1" applyBorder="1" applyAlignment="1">
      <alignment horizontal="center"/>
    </xf>
    <xf numFmtId="0" fontId="0" fillId="12" borderId="8" xfId="0" applyFill="1" applyBorder="1" applyAlignment="1">
      <alignment horizontal="center"/>
    </xf>
    <xf numFmtId="44" fontId="0" fillId="12" borderId="1" xfId="0" applyNumberFormat="1" applyFill="1" applyBorder="1" applyAlignment="1">
      <alignment horizontal="center"/>
    </xf>
    <xf numFmtId="0" fontId="0" fillId="12" borderId="5" xfId="0" applyFill="1" applyBorder="1" applyAlignment="1">
      <alignment horizontal="center"/>
    </xf>
    <xf numFmtId="44" fontId="0" fillId="12" borderId="3" xfId="0" applyNumberFormat="1" applyFill="1" applyBorder="1" applyAlignment="1">
      <alignment horizontal="center"/>
    </xf>
    <xf numFmtId="0" fontId="0" fillId="13" borderId="1" xfId="0" applyFill="1" applyBorder="1" applyAlignment="1">
      <alignment horizontal="left"/>
    </xf>
    <xf numFmtId="0" fontId="12" fillId="12" borderId="5" xfId="0" applyFont="1" applyFill="1" applyBorder="1"/>
    <xf numFmtId="0" fontId="12" fillId="13" borderId="11" xfId="0" applyFont="1" applyFill="1" applyBorder="1"/>
    <xf numFmtId="0" fontId="12" fillId="13" borderId="6" xfId="0" applyFont="1" applyFill="1" applyBorder="1"/>
    <xf numFmtId="0" fontId="12" fillId="13" borderId="12" xfId="0" applyFont="1" applyFill="1" applyBorder="1"/>
    <xf numFmtId="0" fontId="0" fillId="11" borderId="11" xfId="0" applyFill="1" applyBorder="1"/>
    <xf numFmtId="0" fontId="4" fillId="8" borderId="1" xfId="0" applyFont="1" applyFill="1" applyBorder="1" applyAlignment="1">
      <alignment horizontal="center" wrapText="1"/>
    </xf>
    <xf numFmtId="0" fontId="4" fillId="8" borderId="6" xfId="0" applyFont="1" applyFill="1" applyBorder="1" applyAlignment="1">
      <alignment horizontal="center" wrapText="1"/>
    </xf>
    <xf numFmtId="0" fontId="12" fillId="12" borderId="1" xfId="0" applyFont="1" applyFill="1" applyBorder="1" applyAlignment="1">
      <alignment horizontal="center"/>
    </xf>
    <xf numFmtId="0" fontId="13" fillId="13" borderId="6" xfId="0" applyFont="1" applyFill="1" applyBorder="1"/>
    <xf numFmtId="0" fontId="13" fillId="13" borderId="12" xfId="0" applyFont="1" applyFill="1" applyBorder="1"/>
    <xf numFmtId="0" fontId="12" fillId="6" borderId="0" xfId="0" applyFont="1" applyFill="1" applyAlignment="1">
      <alignment vertical="top" wrapText="1"/>
    </xf>
    <xf numFmtId="0" fontId="10" fillId="13" borderId="3" xfId="0" applyFont="1" applyFill="1" applyBorder="1"/>
    <xf numFmtId="0" fontId="12" fillId="6" borderId="0" xfId="0" applyFont="1" applyFill="1" applyAlignment="1">
      <alignment horizontal="left" vertical="top" wrapText="1"/>
    </xf>
    <xf numFmtId="0" fontId="12" fillId="0" borderId="0" xfId="0" applyFont="1" applyAlignment="1">
      <alignment vertical="top" wrapText="1"/>
    </xf>
    <xf numFmtId="0" fontId="17" fillId="6" borderId="24" xfId="0" applyFont="1" applyFill="1" applyBorder="1" applyAlignment="1">
      <alignment vertical="top" wrapText="1"/>
    </xf>
    <xf numFmtId="0" fontId="0" fillId="0" borderId="0" xfId="0" applyAlignment="1">
      <alignment vertical="top"/>
    </xf>
    <xf numFmtId="0" fontId="12" fillId="10" borderId="0" xfId="0" applyFont="1" applyFill="1" applyAlignment="1">
      <alignment vertical="top" wrapText="1"/>
    </xf>
    <xf numFmtId="0" fontId="23" fillId="10" borderId="0" xfId="0" applyFont="1" applyFill="1"/>
    <xf numFmtId="0" fontId="12" fillId="0" borderId="0" xfId="0" applyFont="1" applyAlignment="1">
      <alignment horizontal="center"/>
    </xf>
    <xf numFmtId="14" fontId="24" fillId="10" borderId="0" xfId="0" applyNumberFormat="1" applyFont="1" applyFill="1"/>
    <xf numFmtId="0" fontId="0" fillId="14" borderId="32" xfId="0" applyFill="1" applyBorder="1"/>
    <xf numFmtId="14" fontId="25" fillId="10" borderId="0" xfId="0" applyNumberFormat="1" applyFont="1" applyFill="1"/>
    <xf numFmtId="0" fontId="0" fillId="16" borderId="0" xfId="0" applyFill="1"/>
    <xf numFmtId="0" fontId="0" fillId="15" borderId="0" xfId="0" applyFill="1" applyAlignment="1">
      <alignment horizontal="center"/>
    </xf>
    <xf numFmtId="0" fontId="0" fillId="16" borderId="0" xfId="0" applyFill="1" applyAlignment="1">
      <alignment horizontal="center"/>
    </xf>
    <xf numFmtId="0" fontId="0" fillId="15" borderId="0" xfId="0" applyFill="1"/>
    <xf numFmtId="0" fontId="0" fillId="17" borderId="0" xfId="0" applyFill="1"/>
    <xf numFmtId="0" fontId="0" fillId="11" borderId="22" xfId="0" applyFill="1" applyBorder="1"/>
    <xf numFmtId="0" fontId="13" fillId="13" borderId="32" xfId="0" applyFont="1" applyFill="1" applyBorder="1"/>
    <xf numFmtId="0" fontId="0" fillId="13" borderId="31" xfId="0" applyFill="1" applyBorder="1"/>
    <xf numFmtId="0" fontId="0" fillId="13" borderId="27" xfId="0" applyFill="1" applyBorder="1"/>
    <xf numFmtId="0" fontId="0" fillId="18" borderId="0" xfId="0" applyFill="1"/>
    <xf numFmtId="0" fontId="0" fillId="18" borderId="11" xfId="0" applyFill="1" applyBorder="1"/>
    <xf numFmtId="44" fontId="0" fillId="18" borderId="0" xfId="0" applyNumberFormat="1" applyFill="1"/>
    <xf numFmtId="49" fontId="0" fillId="18" borderId="0" xfId="0" applyNumberFormat="1" applyFill="1"/>
    <xf numFmtId="0" fontId="0" fillId="18" borderId="32" xfId="0" applyFill="1" applyBorder="1"/>
    <xf numFmtId="14" fontId="0" fillId="15" borderId="0" xfId="0" applyNumberFormat="1" applyFill="1"/>
    <xf numFmtId="0" fontId="12" fillId="6" borderId="0" xfId="0" applyFont="1" applyFill="1" applyAlignment="1">
      <alignment horizontal="left"/>
    </xf>
    <xf numFmtId="164" fontId="12" fillId="6" borderId="0" xfId="1" applyNumberFormat="1" applyFont="1" applyFill="1" applyAlignment="1">
      <alignment horizontal="left"/>
    </xf>
    <xf numFmtId="164" fontId="12" fillId="6" borderId="0" xfId="0" applyNumberFormat="1" applyFont="1" applyFill="1"/>
    <xf numFmtId="0" fontId="12" fillId="8" borderId="34" xfId="0" applyFont="1" applyFill="1" applyBorder="1"/>
    <xf numFmtId="0" fontId="12" fillId="8" borderId="35" xfId="0" applyFont="1" applyFill="1" applyBorder="1"/>
    <xf numFmtId="0" fontId="12" fillId="8" borderId="36" xfId="0" applyFont="1" applyFill="1" applyBorder="1"/>
    <xf numFmtId="0" fontId="12" fillId="8" borderId="37" xfId="0" applyFont="1" applyFill="1" applyBorder="1"/>
    <xf numFmtId="0" fontId="12" fillId="8" borderId="0" xfId="0" applyFont="1" applyFill="1"/>
    <xf numFmtId="0" fontId="12" fillId="8" borderId="38" xfId="0" applyFont="1" applyFill="1" applyBorder="1"/>
    <xf numFmtId="0" fontId="12" fillId="8" borderId="39" xfId="0" applyFont="1" applyFill="1" applyBorder="1"/>
    <xf numFmtId="0" fontId="12" fillId="8" borderId="40" xfId="0" applyFont="1" applyFill="1" applyBorder="1"/>
    <xf numFmtId="0" fontId="12" fillId="8" borderId="41" xfId="0" applyFont="1" applyFill="1" applyBorder="1"/>
    <xf numFmtId="0" fontId="12" fillId="15" borderId="0" xfId="0" applyFont="1" applyFill="1"/>
    <xf numFmtId="0" fontId="12" fillId="18" borderId="0" xfId="0" applyFont="1" applyFill="1"/>
    <xf numFmtId="0" fontId="0" fillId="13" borderId="42" xfId="0" applyFill="1" applyBorder="1"/>
    <xf numFmtId="0" fontId="12" fillId="15" borderId="1" xfId="0" applyFont="1" applyFill="1" applyBorder="1"/>
    <xf numFmtId="44" fontId="0" fillId="0" borderId="0" xfId="1" applyFont="1"/>
    <xf numFmtId="0" fontId="0" fillId="15" borderId="15" xfId="0" applyFill="1" applyBorder="1"/>
    <xf numFmtId="0" fontId="3" fillId="15" borderId="0" xfId="0" applyFont="1" applyFill="1"/>
    <xf numFmtId="0" fontId="0" fillId="8" borderId="1" xfId="0" applyFill="1" applyBorder="1"/>
    <xf numFmtId="0" fontId="0" fillId="15" borderId="1" xfId="0" applyFill="1" applyBorder="1"/>
    <xf numFmtId="0" fontId="0" fillId="6" borderId="0" xfId="0" applyFill="1" applyAlignment="1">
      <alignment horizontal="center"/>
    </xf>
    <xf numFmtId="44" fontId="0" fillId="6" borderId="0" xfId="1" applyFont="1" applyFill="1" applyBorder="1"/>
    <xf numFmtId="0" fontId="0" fillId="10" borderId="1" xfId="0" applyFill="1" applyBorder="1" applyAlignment="1" applyProtection="1">
      <alignment horizontal="center"/>
      <protection locked="0"/>
    </xf>
    <xf numFmtId="0" fontId="0" fillId="20" borderId="45" xfId="0" applyFill="1" applyBorder="1"/>
    <xf numFmtId="0" fontId="0" fillId="20" borderId="46" xfId="0" applyFill="1" applyBorder="1"/>
    <xf numFmtId="0" fontId="0" fillId="20" borderId="47" xfId="0" applyFill="1" applyBorder="1"/>
    <xf numFmtId="0" fontId="0" fillId="20" borderId="48" xfId="0" applyFill="1" applyBorder="1"/>
    <xf numFmtId="0" fontId="0" fillId="20" borderId="45" xfId="0" applyFill="1" applyBorder="1" applyAlignment="1">
      <alignment horizontal="center"/>
    </xf>
    <xf numFmtId="44" fontId="0" fillId="20" borderId="45" xfId="1" applyFont="1" applyFill="1" applyBorder="1" applyAlignment="1">
      <alignment horizontal="center"/>
    </xf>
    <xf numFmtId="44" fontId="0" fillId="6" borderId="0" xfId="1" applyFont="1" applyFill="1" applyProtection="1"/>
    <xf numFmtId="44" fontId="0" fillId="5" borderId="1" xfId="1" applyFont="1" applyFill="1" applyBorder="1" applyProtection="1"/>
    <xf numFmtId="44" fontId="3" fillId="7" borderId="1" xfId="1" applyFont="1" applyFill="1" applyBorder="1" applyAlignment="1" applyProtection="1">
      <alignment horizontal="center" vertical="center"/>
    </xf>
    <xf numFmtId="44" fontId="3" fillId="8" borderId="1" xfId="1" applyFont="1" applyFill="1" applyBorder="1" applyAlignment="1" applyProtection="1">
      <alignment horizontal="center" vertical="center"/>
    </xf>
    <xf numFmtId="44" fontId="0" fillId="10" borderId="0" xfId="1" applyFont="1" applyFill="1" applyProtection="1"/>
    <xf numFmtId="0" fontId="0" fillId="14" borderId="12" xfId="0" applyFill="1" applyBorder="1"/>
    <xf numFmtId="44" fontId="0" fillId="18" borderId="0" xfId="0" applyNumberFormat="1" applyFill="1" applyAlignment="1">
      <alignment horizontal="left"/>
    </xf>
    <xf numFmtId="0" fontId="0" fillId="12" borderId="49" xfId="0" applyFill="1" applyBorder="1" applyAlignment="1">
      <alignment horizontal="center"/>
    </xf>
    <xf numFmtId="14" fontId="0" fillId="13" borderId="1" xfId="0" applyNumberFormat="1" applyFill="1" applyBorder="1"/>
    <xf numFmtId="49" fontId="0" fillId="13" borderId="1" xfId="0" applyNumberFormat="1" applyFill="1" applyBorder="1"/>
    <xf numFmtId="0" fontId="28" fillId="0" borderId="1" xfId="0" applyFont="1" applyBorder="1" applyAlignment="1">
      <alignment horizontal="left" vertical="top"/>
    </xf>
    <xf numFmtId="1" fontId="0" fillId="3" borderId="1" xfId="0" applyNumberFormat="1" applyFill="1" applyBorder="1" applyProtection="1">
      <protection locked="0"/>
    </xf>
    <xf numFmtId="0" fontId="10" fillId="12" borderId="1" xfId="0" applyFont="1" applyFill="1" applyBorder="1" applyAlignment="1">
      <alignment vertical="center"/>
    </xf>
    <xf numFmtId="0" fontId="29" fillId="7" borderId="1" xfId="0" applyFont="1" applyFill="1" applyBorder="1" applyAlignment="1">
      <alignment horizontal="center" vertical="center"/>
    </xf>
    <xf numFmtId="0" fontId="29" fillId="7" borderId="1" xfId="0" applyFont="1" applyFill="1" applyBorder="1" applyAlignment="1">
      <alignment horizontal="center" wrapText="1"/>
    </xf>
    <xf numFmtId="0" fontId="29" fillId="7" borderId="1" xfId="0" applyFont="1" applyFill="1" applyBorder="1" applyAlignment="1">
      <alignment horizontal="center" vertical="center" wrapText="1"/>
    </xf>
    <xf numFmtId="164" fontId="29" fillId="7" borderId="1" xfId="0" applyNumberFormat="1" applyFont="1" applyFill="1" applyBorder="1" applyAlignment="1">
      <alignment horizontal="center" vertical="center"/>
    </xf>
    <xf numFmtId="0" fontId="0" fillId="21" borderId="19" xfId="0" applyFill="1" applyBorder="1" applyAlignment="1" applyProtection="1">
      <alignment horizontal="center"/>
      <protection locked="0"/>
    </xf>
    <xf numFmtId="0" fontId="0" fillId="21" borderId="21" xfId="0" applyFill="1" applyBorder="1" applyAlignment="1" applyProtection="1">
      <alignment horizontal="center" vertical="center"/>
      <protection locked="0"/>
    </xf>
    <xf numFmtId="0" fontId="0" fillId="21" borderId="44" xfId="0" applyFill="1" applyBorder="1" applyAlignment="1" applyProtection="1">
      <alignment horizontal="center"/>
      <protection locked="0"/>
    </xf>
    <xf numFmtId="0" fontId="10" fillId="20" borderId="18" xfId="0" applyFont="1" applyFill="1" applyBorder="1" applyAlignment="1">
      <alignment horizontal="right"/>
    </xf>
    <xf numFmtId="0" fontId="10" fillId="20" borderId="20" xfId="0" applyFont="1" applyFill="1" applyBorder="1" applyAlignment="1">
      <alignment horizontal="right"/>
    </xf>
    <xf numFmtId="0" fontId="10" fillId="20" borderId="43" xfId="0" applyFont="1" applyFill="1" applyBorder="1" applyAlignment="1">
      <alignment horizontal="right"/>
    </xf>
    <xf numFmtId="164" fontId="10" fillId="20" borderId="6" xfId="0" applyNumberFormat="1" applyFont="1" applyFill="1" applyBorder="1" applyAlignment="1">
      <alignment horizontal="center" vertical="center"/>
    </xf>
    <xf numFmtId="0" fontId="10" fillId="22" borderId="1" xfId="0" applyFont="1" applyFill="1" applyBorder="1" applyAlignment="1">
      <alignment horizontal="center" vertical="center"/>
    </xf>
    <xf numFmtId="0" fontId="10" fillId="23" borderId="0" xfId="0" applyFont="1" applyFill="1"/>
    <xf numFmtId="0" fontId="0" fillId="21" borderId="0" xfId="0" applyFill="1"/>
    <xf numFmtId="0" fontId="0" fillId="6" borderId="0" xfId="0" applyFill="1" applyAlignment="1">
      <alignment horizontal="left"/>
    </xf>
    <xf numFmtId="0" fontId="0" fillId="5" borderId="3" xfId="0" applyFill="1" applyBorder="1" applyAlignment="1">
      <alignment horizontal="left"/>
    </xf>
    <xf numFmtId="0" fontId="0" fillId="5" borderId="4" xfId="0" applyFill="1" applyBorder="1" applyAlignment="1">
      <alignment horizontal="left"/>
    </xf>
    <xf numFmtId="0" fontId="0" fillId="5" borderId="5" xfId="0" applyFill="1" applyBorder="1" applyAlignment="1">
      <alignment horizontal="left"/>
    </xf>
    <xf numFmtId="44" fontId="0" fillId="25" borderId="1" xfId="1" applyFont="1" applyFill="1" applyBorder="1" applyProtection="1"/>
    <xf numFmtId="0" fontId="0" fillId="25" borderId="4" xfId="0" applyFill="1" applyBorder="1" applyAlignment="1">
      <alignment horizontal="left"/>
    </xf>
    <xf numFmtId="0" fontId="0" fillId="25" borderId="5" xfId="0" applyFill="1" applyBorder="1" applyAlignment="1">
      <alignment horizontal="left"/>
    </xf>
    <xf numFmtId="0" fontId="0" fillId="24" borderId="4" xfId="0" applyFill="1" applyBorder="1" applyAlignment="1">
      <alignment horizontal="left"/>
    </xf>
    <xf numFmtId="0" fontId="0" fillId="24" borderId="5" xfId="0" applyFill="1" applyBorder="1" applyAlignment="1">
      <alignment horizontal="left"/>
    </xf>
    <xf numFmtId="0" fontId="0" fillId="10" borderId="1" xfId="0" applyFill="1" applyBorder="1" applyAlignment="1" applyProtection="1">
      <alignment horizontal="left"/>
      <protection locked="0"/>
    </xf>
    <xf numFmtId="44" fontId="0" fillId="24" borderId="1" xfId="1" applyFont="1" applyFill="1" applyBorder="1" applyProtection="1">
      <protection locked="0"/>
    </xf>
    <xf numFmtId="0" fontId="0" fillId="24" borderId="3" xfId="0" applyFill="1" applyBorder="1" applyAlignment="1" applyProtection="1">
      <alignment horizontal="left"/>
      <protection locked="0"/>
    </xf>
    <xf numFmtId="0" fontId="0" fillId="25" borderId="3" xfId="0" applyFill="1" applyBorder="1" applyAlignment="1">
      <alignment horizontal="left"/>
    </xf>
    <xf numFmtId="0" fontId="0" fillId="0" borderId="1" xfId="0" applyBorder="1" applyProtection="1">
      <protection locked="0"/>
    </xf>
    <xf numFmtId="0" fontId="0" fillId="6" borderId="1" xfId="0" applyFill="1" applyBorder="1" applyProtection="1">
      <protection locked="0"/>
    </xf>
    <xf numFmtId="0" fontId="16" fillId="6" borderId="0" xfId="0" applyFont="1" applyFill="1" applyAlignment="1">
      <alignment horizontal="left"/>
    </xf>
    <xf numFmtId="0" fontId="17" fillId="6" borderId="24" xfId="0" applyFont="1" applyFill="1" applyBorder="1" applyAlignment="1">
      <alignment horizontal="left"/>
    </xf>
    <xf numFmtId="0" fontId="12" fillId="6" borderId="0" xfId="0" applyFont="1" applyFill="1" applyAlignment="1">
      <alignment horizontal="left" vertical="top" wrapText="1"/>
    </xf>
    <xf numFmtId="0" fontId="7" fillId="7" borderId="2" xfId="0" applyFont="1" applyFill="1" applyBorder="1" applyAlignment="1">
      <alignment horizontal="center" vertical="center"/>
    </xf>
    <xf numFmtId="0" fontId="7" fillId="7" borderId="13" xfId="0" applyFont="1" applyFill="1" applyBorder="1" applyAlignment="1">
      <alignment horizontal="center" vertical="center"/>
    </xf>
    <xf numFmtId="0" fontId="7" fillId="7" borderId="25" xfId="0" applyFont="1" applyFill="1" applyBorder="1" applyAlignment="1">
      <alignment horizontal="center" vertical="center"/>
    </xf>
    <xf numFmtId="165" fontId="9" fillId="5" borderId="3" xfId="0" applyNumberFormat="1" applyFont="1" applyFill="1" applyBorder="1" applyAlignment="1" applyProtection="1">
      <alignment horizontal="left" wrapText="1"/>
      <protection locked="0"/>
    </xf>
    <xf numFmtId="165" fontId="9" fillId="5" borderId="4" xfId="0" applyNumberFormat="1" applyFont="1" applyFill="1" applyBorder="1" applyAlignment="1" applyProtection="1">
      <alignment horizontal="left" wrapText="1"/>
      <protection locked="0"/>
    </xf>
    <xf numFmtId="165" fontId="9" fillId="5" borderId="5" xfId="0" applyNumberFormat="1" applyFont="1" applyFill="1" applyBorder="1" applyAlignment="1" applyProtection="1">
      <alignment horizontal="left" wrapText="1"/>
      <protection locked="0"/>
    </xf>
    <xf numFmtId="0" fontId="22" fillId="8" borderId="2" xfId="0" applyFont="1" applyFill="1" applyBorder="1" applyAlignment="1">
      <alignment horizontal="center" vertical="center" wrapText="1"/>
    </xf>
    <xf numFmtId="0" fontId="22" fillId="8" borderId="25" xfId="0" applyFont="1" applyFill="1" applyBorder="1" applyAlignment="1">
      <alignment horizontal="center" vertical="center" wrapText="1"/>
    </xf>
    <xf numFmtId="0" fontId="22" fillId="8" borderId="26" xfId="0" applyFont="1" applyFill="1" applyBorder="1" applyAlignment="1">
      <alignment horizontal="center" vertical="center" wrapText="1"/>
    </xf>
    <xf numFmtId="0" fontId="22" fillId="8" borderId="27" xfId="0" applyFont="1" applyFill="1" applyBorder="1" applyAlignment="1">
      <alignment horizontal="center" vertical="center" wrapText="1"/>
    </xf>
    <xf numFmtId="0" fontId="9" fillId="5" borderId="13" xfId="0" applyFont="1" applyFill="1" applyBorder="1" applyAlignment="1" applyProtection="1">
      <alignment horizontal="center" vertical="center"/>
      <protection locked="0"/>
    </xf>
    <xf numFmtId="0" fontId="9" fillId="5" borderId="25" xfId="0" applyFont="1" applyFill="1" applyBorder="1" applyAlignment="1" applyProtection="1">
      <alignment horizontal="center" vertical="center"/>
      <protection locked="0"/>
    </xf>
    <xf numFmtId="0" fontId="9" fillId="5" borderId="22" xfId="0" applyFont="1" applyFill="1" applyBorder="1" applyAlignment="1" applyProtection="1">
      <alignment horizontal="center" vertical="center"/>
      <protection locked="0"/>
    </xf>
    <xf numFmtId="0" fontId="9" fillId="5" borderId="27" xfId="0" applyFont="1" applyFill="1" applyBorder="1" applyAlignment="1" applyProtection="1">
      <alignment horizontal="center" vertical="center"/>
      <protection locked="0"/>
    </xf>
    <xf numFmtId="0" fontId="9" fillId="5" borderId="3" xfId="0" applyFont="1" applyFill="1" applyBorder="1" applyAlignment="1" applyProtection="1">
      <alignment horizontal="left" wrapText="1"/>
      <protection locked="0"/>
    </xf>
    <xf numFmtId="0" fontId="9" fillId="5" borderId="4" xfId="0" applyFont="1" applyFill="1" applyBorder="1" applyAlignment="1" applyProtection="1">
      <alignment horizontal="left" wrapText="1"/>
      <protection locked="0"/>
    </xf>
    <xf numFmtId="0" fontId="9" fillId="5" borderId="5" xfId="0" applyFont="1" applyFill="1" applyBorder="1" applyAlignment="1" applyProtection="1">
      <alignment horizontal="left" wrapText="1"/>
      <protection locked="0"/>
    </xf>
    <xf numFmtId="0" fontId="10" fillId="5" borderId="3" xfId="0" applyFont="1" applyFill="1" applyBorder="1" applyAlignment="1" applyProtection="1">
      <alignment horizontal="left" wrapText="1"/>
      <protection locked="0"/>
    </xf>
    <xf numFmtId="0" fontId="10" fillId="5" borderId="4" xfId="0" applyFont="1" applyFill="1" applyBorder="1" applyAlignment="1" applyProtection="1">
      <alignment horizontal="left" wrapText="1"/>
      <protection locked="0"/>
    </xf>
    <xf numFmtId="0" fontId="10" fillId="5" borderId="5" xfId="0" applyFont="1" applyFill="1" applyBorder="1" applyAlignment="1" applyProtection="1">
      <alignment horizontal="left" wrapText="1"/>
      <protection locked="0"/>
    </xf>
    <xf numFmtId="0" fontId="6" fillId="8" borderId="3" xfId="0" applyFont="1" applyFill="1" applyBorder="1" applyAlignment="1">
      <alignment horizontal="center" wrapText="1"/>
    </xf>
    <xf numFmtId="0" fontId="6" fillId="8" borderId="27" xfId="0" applyFont="1" applyFill="1" applyBorder="1" applyAlignment="1">
      <alignment horizontal="center" wrapText="1"/>
    </xf>
    <xf numFmtId="0" fontId="6" fillId="8" borderId="5" xfId="0" applyFont="1" applyFill="1" applyBorder="1" applyAlignment="1">
      <alignment horizontal="center" wrapText="1"/>
    </xf>
    <xf numFmtId="0" fontId="9" fillId="5" borderId="3" xfId="0" applyFont="1" applyFill="1" applyBorder="1" applyAlignment="1" applyProtection="1">
      <alignment horizontal="center" vertical="center"/>
      <protection locked="0"/>
    </xf>
    <xf numFmtId="0" fontId="9" fillId="5" borderId="5" xfId="0" applyFont="1" applyFill="1" applyBorder="1" applyAlignment="1" applyProtection="1">
      <alignment horizontal="center" vertical="center"/>
      <protection locked="0"/>
    </xf>
    <xf numFmtId="0" fontId="19" fillId="5" borderId="3" xfId="0" applyFont="1" applyFill="1" applyBorder="1" applyAlignment="1" applyProtection="1">
      <alignment horizontal="left" wrapText="1"/>
      <protection locked="0"/>
    </xf>
    <xf numFmtId="0" fontId="19" fillId="5" borderId="4" xfId="0" applyFont="1" applyFill="1" applyBorder="1" applyAlignment="1" applyProtection="1">
      <alignment horizontal="left" wrapText="1"/>
      <protection locked="0"/>
    </xf>
    <xf numFmtId="0" fontId="19" fillId="5" borderId="5" xfId="0" applyFont="1" applyFill="1" applyBorder="1" applyAlignment="1" applyProtection="1">
      <alignment horizontal="left" wrapText="1"/>
      <protection locked="0"/>
    </xf>
    <xf numFmtId="49" fontId="19" fillId="5" borderId="3" xfId="3" applyNumberFormat="1" applyFont="1" applyFill="1" applyBorder="1" applyAlignment="1" applyProtection="1">
      <alignment horizontal="left" wrapText="1"/>
      <protection locked="0"/>
    </xf>
    <xf numFmtId="49" fontId="19" fillId="5" borderId="4" xfId="0" applyNumberFormat="1" applyFont="1" applyFill="1" applyBorder="1" applyAlignment="1" applyProtection="1">
      <alignment horizontal="left" wrapText="1"/>
      <protection locked="0"/>
    </xf>
    <xf numFmtId="49" fontId="19" fillId="5" borderId="5" xfId="0" applyNumberFormat="1" applyFont="1" applyFill="1" applyBorder="1" applyAlignment="1" applyProtection="1">
      <alignment horizontal="left" wrapText="1"/>
      <protection locked="0"/>
    </xf>
    <xf numFmtId="0" fontId="7" fillId="7" borderId="3" xfId="0" applyFont="1" applyFill="1" applyBorder="1" applyAlignment="1">
      <alignment horizontal="center"/>
    </xf>
    <xf numFmtId="0" fontId="7" fillId="7" borderId="4" xfId="0" applyFont="1" applyFill="1" applyBorder="1" applyAlignment="1">
      <alignment horizontal="center"/>
    </xf>
    <xf numFmtId="0" fontId="7" fillId="7" borderId="5" xfId="0" applyFont="1" applyFill="1" applyBorder="1" applyAlignment="1">
      <alignment horizontal="center"/>
    </xf>
    <xf numFmtId="0" fontId="19" fillId="5" borderId="3" xfId="3" applyFont="1" applyFill="1" applyBorder="1" applyAlignment="1" applyProtection="1">
      <alignment horizontal="left" wrapText="1"/>
      <protection locked="0"/>
    </xf>
    <xf numFmtId="0" fontId="0" fillId="12" borderId="5" xfId="0" applyFill="1" applyBorder="1" applyAlignment="1">
      <alignment horizontal="center"/>
    </xf>
    <xf numFmtId="0" fontId="0" fillId="12" borderId="1" xfId="0" applyFill="1" applyBorder="1" applyAlignment="1">
      <alignment horizontal="center"/>
    </xf>
    <xf numFmtId="0" fontId="30" fillId="7" borderId="16" xfId="2" applyFont="1" applyFill="1" applyBorder="1" applyAlignment="1">
      <alignment horizontal="center"/>
    </xf>
    <xf numFmtId="0" fontId="30" fillId="7" borderId="17" xfId="2" applyFont="1" applyFill="1" applyBorder="1" applyAlignment="1">
      <alignment horizontal="center"/>
    </xf>
    <xf numFmtId="0" fontId="10" fillId="12" borderId="3" xfId="0" applyFont="1" applyFill="1" applyBorder="1" applyAlignment="1">
      <alignment horizontal="center" vertical="center"/>
    </xf>
    <xf numFmtId="0" fontId="10" fillId="12" borderId="5" xfId="0" applyFont="1" applyFill="1" applyBorder="1" applyAlignment="1">
      <alignment horizontal="center" vertical="center"/>
    </xf>
    <xf numFmtId="0" fontId="0" fillId="12" borderId="3" xfId="0" applyFill="1" applyBorder="1" applyAlignment="1">
      <alignment horizontal="center"/>
    </xf>
    <xf numFmtId="0" fontId="0" fillId="12" borderId="33" xfId="0" applyFill="1" applyBorder="1" applyAlignment="1">
      <alignment horizontal="center"/>
    </xf>
    <xf numFmtId="0" fontId="3" fillId="7" borderId="1" xfId="0" applyFont="1" applyFill="1" applyBorder="1" applyAlignment="1">
      <alignment horizontal="center" vertical="center"/>
    </xf>
    <xf numFmtId="0" fontId="0" fillId="6" borderId="0" xfId="0" applyFill="1" applyAlignment="1">
      <alignment horizontal="left"/>
    </xf>
    <xf numFmtId="0" fontId="12" fillId="0" borderId="22" xfId="0" applyFont="1" applyBorder="1" applyAlignment="1">
      <alignment horizontal="left"/>
    </xf>
    <xf numFmtId="0" fontId="14" fillId="0" borderId="0" xfId="0" applyFont="1" applyAlignment="1">
      <alignment horizontal="left"/>
    </xf>
    <xf numFmtId="0" fontId="12" fillId="0" borderId="0" xfId="0" applyFont="1" applyAlignment="1">
      <alignment horizontal="center"/>
    </xf>
    <xf numFmtId="0" fontId="15" fillId="9" borderId="22" xfId="0" applyFont="1" applyFill="1" applyBorder="1" applyAlignment="1">
      <alignment horizontal="center"/>
    </xf>
    <xf numFmtId="164" fontId="14" fillId="0" borderId="0" xfId="1" applyNumberFormat="1" applyFont="1" applyFill="1" applyBorder="1" applyAlignment="1">
      <alignment horizontal="left" vertical="top" wrapText="1"/>
    </xf>
    <xf numFmtId="0" fontId="12" fillId="0" borderId="13" xfId="0" applyFont="1" applyBorder="1" applyAlignment="1">
      <alignment horizontal="left"/>
    </xf>
    <xf numFmtId="0" fontId="12" fillId="9" borderId="8" xfId="0" applyFont="1" applyFill="1" applyBorder="1" applyAlignment="1">
      <alignment horizontal="center"/>
    </xf>
    <xf numFmtId="0" fontId="12" fillId="9" borderId="9" xfId="0" applyFont="1" applyFill="1" applyBorder="1" applyAlignment="1">
      <alignment horizontal="center"/>
    </xf>
    <xf numFmtId="0" fontId="14" fillId="0" borderId="23" xfId="0" applyFont="1" applyBorder="1" applyAlignment="1">
      <alignment horizontal="left"/>
    </xf>
    <xf numFmtId="0" fontId="0" fillId="20" borderId="45" xfId="0" applyFill="1" applyBorder="1" applyAlignment="1">
      <alignment horizontal="left"/>
    </xf>
    <xf numFmtId="14" fontId="12" fillId="9" borderId="29" xfId="1" applyNumberFormat="1" applyFont="1" applyFill="1" applyBorder="1" applyAlignment="1">
      <alignment horizontal="center"/>
    </xf>
    <xf numFmtId="14" fontId="12" fillId="9" borderId="30" xfId="1" applyNumberFormat="1" applyFont="1" applyFill="1" applyBorder="1" applyAlignment="1">
      <alignment horizontal="center"/>
    </xf>
    <xf numFmtId="0" fontId="0" fillId="0" borderId="0" xfId="0" applyAlignment="1">
      <alignment horizontal="center"/>
    </xf>
    <xf numFmtId="0" fontId="26" fillId="8" borderId="2" xfId="0" applyFont="1" applyFill="1" applyBorder="1" applyAlignment="1">
      <alignment horizontal="center" vertical="center"/>
    </xf>
    <xf numFmtId="0" fontId="26" fillId="8" borderId="13" xfId="0" applyFont="1" applyFill="1" applyBorder="1" applyAlignment="1">
      <alignment horizontal="center" vertical="center"/>
    </xf>
    <xf numFmtId="0" fontId="26" fillId="8" borderId="25" xfId="0" applyFont="1" applyFill="1" applyBorder="1" applyAlignment="1">
      <alignment horizontal="center" vertical="center"/>
    </xf>
    <xf numFmtId="0" fontId="26" fillId="8" borderId="26" xfId="0" applyFont="1" applyFill="1" applyBorder="1" applyAlignment="1">
      <alignment horizontal="center" vertical="center"/>
    </xf>
    <xf numFmtId="0" fontId="26" fillId="8" borderId="22" xfId="0" applyFont="1" applyFill="1" applyBorder="1" applyAlignment="1">
      <alignment horizontal="center" vertical="center"/>
    </xf>
    <xf numFmtId="0" fontId="26" fillId="8" borderId="27" xfId="0" applyFont="1" applyFill="1" applyBorder="1" applyAlignment="1">
      <alignment horizontal="center" vertical="center"/>
    </xf>
    <xf numFmtId="0" fontId="26" fillId="19" borderId="2" xfId="0" applyFont="1" applyFill="1" applyBorder="1" applyAlignment="1">
      <alignment horizontal="center" vertical="center"/>
    </xf>
    <xf numFmtId="0" fontId="26" fillId="19" borderId="13" xfId="0" applyFont="1" applyFill="1" applyBorder="1" applyAlignment="1">
      <alignment horizontal="center" vertical="center"/>
    </xf>
    <xf numFmtId="0" fontId="26" fillId="19" borderId="25" xfId="0" applyFont="1" applyFill="1" applyBorder="1" applyAlignment="1">
      <alignment horizontal="center" vertical="center"/>
    </xf>
    <xf numFmtId="0" fontId="26" fillId="19" borderId="26" xfId="0" applyFont="1" applyFill="1" applyBorder="1" applyAlignment="1">
      <alignment horizontal="center" vertical="center"/>
    </xf>
    <xf numFmtId="0" fontId="26" fillId="19" borderId="22" xfId="0" applyFont="1" applyFill="1" applyBorder="1" applyAlignment="1">
      <alignment horizontal="center" vertical="center"/>
    </xf>
    <xf numFmtId="0" fontId="26" fillId="19" borderId="27" xfId="0" applyFont="1" applyFill="1" applyBorder="1" applyAlignment="1">
      <alignment horizontal="center" vertical="center"/>
    </xf>
    <xf numFmtId="0" fontId="0" fillId="25" borderId="3" xfId="0" applyFill="1" applyBorder="1" applyAlignment="1" applyProtection="1">
      <alignment horizontal="left"/>
    </xf>
  </cellXfs>
  <cellStyles count="5">
    <cellStyle name="Accent6" xfId="2" builtinId="49"/>
    <cellStyle name="Currency" xfId="1" builtinId="4"/>
    <cellStyle name="Hyperlink" xfId="3" builtinId="8"/>
    <cellStyle name="Normal" xfId="0" builtinId="0"/>
    <cellStyle name="Normal 2" xfId="4" xr:uid="{E7E5A803-323C-4CB1-B303-2E3EDBE4F85D}"/>
  </cellStyles>
  <dxfs count="204">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2"/>
        </patternFill>
      </fill>
      <border>
        <left style="thin">
          <color auto="1"/>
        </left>
        <right style="thin">
          <color auto="1"/>
        </right>
        <top style="thin">
          <color auto="1"/>
        </top>
        <bottom style="thin">
          <color auto="1"/>
        </bottom>
        <vertical/>
        <horizontal/>
      </border>
    </dxf>
    <dxf>
      <font>
        <color theme="1"/>
      </font>
      <fill>
        <patternFill>
          <bgColor theme="4" tint="0.79998168889431442"/>
        </patternFill>
      </fill>
      <border>
        <left style="thin">
          <color auto="1"/>
        </left>
        <right style="thin">
          <color auto="1"/>
        </right>
        <top style="thin">
          <color auto="1"/>
        </top>
        <bottom style="thin">
          <color auto="1"/>
        </bottom>
        <vertical/>
        <horizontal/>
      </border>
    </dxf>
    <dxf>
      <font>
        <color theme="0"/>
      </font>
      <fill>
        <patternFill>
          <fgColor theme="0"/>
          <bgColor theme="0"/>
        </patternFill>
      </fill>
      <border>
        <left/>
        <right/>
        <top style="thin">
          <color auto="1"/>
        </top>
        <bottom/>
        <vertical/>
        <horizontal/>
      </border>
    </dxf>
    <dxf>
      <font>
        <color theme="0"/>
      </font>
      <fill>
        <patternFill>
          <bgColor theme="0"/>
        </patternFill>
      </fill>
      <border>
        <left/>
        <right/>
        <top/>
        <bottom/>
        <vertical/>
        <horizontal/>
      </border>
    </dxf>
  </dxfs>
  <tableStyles count="0" defaultTableStyle="TableStyleMedium2" defaultPivotStyle="PivotStyleLight16"/>
  <colors>
    <mruColors>
      <color rgb="FFD9E1F2"/>
      <color rgb="FF7A85B9"/>
      <color rgb="FF093D8B"/>
      <color rgb="FFB4131B"/>
      <color rgb="FFCB122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2.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activeX1.xml><?xml version="1.0" encoding="utf-8"?>
<ax:ocx xmlns:ax="http://schemas.microsoft.com/office/2006/activeX" xmlns:r="http://schemas.openxmlformats.org/officeDocument/2006/relationships" ax:classid="{8BD21D6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978C9E23-D4B0-11CE-BF2D-00AA003F40D0}"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4C599241-6926-101B-9992-00000B65C6F9}"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Drop" dropStyle="combo" dx="22" fmlaLink="$1:$1048576" fmlaRange="$1:$1048576" noThreeD="1" sel="0" val="0"/>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emf"/><Relationship Id="rId1" Type="http://schemas.openxmlformats.org/officeDocument/2006/relationships/image" Target="../media/image10.emf"/></Relationships>
</file>

<file path=xl/drawings/_rels/drawing3.xml.rels><?xml version="1.0" encoding="UTF-8" standalone="yes"?>
<Relationships xmlns="http://schemas.openxmlformats.org/package/2006/relationships"><Relationship Id="rId1" Type="http://schemas.openxmlformats.org/officeDocument/2006/relationships/image" Target="../media/image1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5.png"/></Relationships>
</file>

<file path=xl/drawings/_rels/drawing5.xml.rels><?xml version="1.0" encoding="UTF-8" standalone="yes"?>
<Relationships xmlns="http://schemas.openxmlformats.org/package/2006/relationships"><Relationship Id="rId1" Type="http://schemas.openxmlformats.org/officeDocument/2006/relationships/image" Target="../media/image25.png"/></Relationships>
</file>

<file path=xl/drawings/_rels/drawing6.xml.rels><?xml version="1.0" encoding="UTF-8" standalone="yes"?>
<Relationships xmlns="http://schemas.openxmlformats.org/package/2006/relationships"><Relationship Id="rId3" Type="http://schemas.openxmlformats.org/officeDocument/2006/relationships/image" Target="../media/image28.png"/><Relationship Id="rId2" Type="http://schemas.openxmlformats.org/officeDocument/2006/relationships/image" Target="../media/image27.png"/><Relationship Id="rId1" Type="http://schemas.openxmlformats.org/officeDocument/2006/relationships/image" Target="../media/image26.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13.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23.emf"/><Relationship Id="rId3" Type="http://schemas.openxmlformats.org/officeDocument/2006/relationships/image" Target="../media/image18.emf"/><Relationship Id="rId7" Type="http://schemas.openxmlformats.org/officeDocument/2006/relationships/image" Target="../media/image22.emf"/><Relationship Id="rId2" Type="http://schemas.openxmlformats.org/officeDocument/2006/relationships/image" Target="../media/image17.emf"/><Relationship Id="rId1" Type="http://schemas.openxmlformats.org/officeDocument/2006/relationships/image" Target="../media/image16.emf"/><Relationship Id="rId6" Type="http://schemas.openxmlformats.org/officeDocument/2006/relationships/image" Target="../media/image21.emf"/><Relationship Id="rId5" Type="http://schemas.openxmlformats.org/officeDocument/2006/relationships/image" Target="../media/image20.emf"/><Relationship Id="rId4" Type="http://schemas.openxmlformats.org/officeDocument/2006/relationships/image" Target="../media/image19.emf"/><Relationship Id="rId9" Type="http://schemas.openxmlformats.org/officeDocument/2006/relationships/image" Target="../media/image24.emf"/></Relationships>
</file>

<file path=xl/drawings/drawing1.xml><?xml version="1.0" encoding="utf-8"?>
<xdr:wsDr xmlns:xdr="http://schemas.openxmlformats.org/drawingml/2006/spreadsheetDrawing" xmlns:a="http://schemas.openxmlformats.org/drawingml/2006/main">
  <xdr:twoCellAnchor>
    <xdr:from>
      <xdr:col>7</xdr:col>
      <xdr:colOff>323850</xdr:colOff>
      <xdr:row>52</xdr:row>
      <xdr:rowOff>152399</xdr:rowOff>
    </xdr:from>
    <xdr:to>
      <xdr:col>17</xdr:col>
      <xdr:colOff>228599</xdr:colOff>
      <xdr:row>57</xdr:row>
      <xdr:rowOff>38100</xdr:rowOff>
    </xdr:to>
    <xdr:grpSp>
      <xdr:nvGrpSpPr>
        <xdr:cNvPr id="80" name="Group 79">
          <a:extLst>
            <a:ext uri="{FF2B5EF4-FFF2-40B4-BE49-F238E27FC236}">
              <a16:creationId xmlns:a16="http://schemas.microsoft.com/office/drawing/2014/main" id="{00000000-0008-0000-0000-000050000000}"/>
            </a:ext>
          </a:extLst>
        </xdr:cNvPr>
        <xdr:cNvGrpSpPr/>
      </xdr:nvGrpSpPr>
      <xdr:grpSpPr>
        <a:xfrm>
          <a:off x="9650413" y="20480337"/>
          <a:ext cx="6492874" cy="2060576"/>
          <a:chOff x="9305925" y="23102780"/>
          <a:chExt cx="8039100" cy="1919395"/>
        </a:xfrm>
      </xdr:grpSpPr>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9305925" y="23102780"/>
            <a:ext cx="8039100" cy="1919395"/>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sp macro="" textlink="">
        <xdr:nvSpPr>
          <xdr:cNvPr id="118" name="Rectangle 117">
            <a:extLst>
              <a:ext uri="{FF2B5EF4-FFF2-40B4-BE49-F238E27FC236}">
                <a16:creationId xmlns:a16="http://schemas.microsoft.com/office/drawing/2014/main" id="{00000000-0008-0000-0000-000076000000}"/>
              </a:ext>
            </a:extLst>
          </xdr:cNvPr>
          <xdr:cNvSpPr/>
        </xdr:nvSpPr>
        <xdr:spPr>
          <a:xfrm>
            <a:off x="14288555" y="24080497"/>
            <a:ext cx="2923119" cy="351128"/>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sp macro="" textlink="">
        <xdr:nvSpPr>
          <xdr:cNvPr id="121" name="Rectangle 120">
            <a:extLst>
              <a:ext uri="{FF2B5EF4-FFF2-40B4-BE49-F238E27FC236}">
                <a16:creationId xmlns:a16="http://schemas.microsoft.com/office/drawing/2014/main" id="{00000000-0008-0000-0000-000079000000}"/>
              </a:ext>
            </a:extLst>
          </xdr:cNvPr>
          <xdr:cNvSpPr/>
        </xdr:nvSpPr>
        <xdr:spPr>
          <a:xfrm>
            <a:off x="12451448" y="24088327"/>
            <a:ext cx="1245502" cy="456214"/>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sp macro="" textlink="">
        <xdr:nvSpPr>
          <xdr:cNvPr id="35" name="Rectangle 34">
            <a:extLst>
              <a:ext uri="{FF2B5EF4-FFF2-40B4-BE49-F238E27FC236}">
                <a16:creationId xmlns:a16="http://schemas.microsoft.com/office/drawing/2014/main" id="{00000000-0008-0000-0000-000023000000}"/>
              </a:ext>
            </a:extLst>
          </xdr:cNvPr>
          <xdr:cNvSpPr/>
        </xdr:nvSpPr>
        <xdr:spPr>
          <a:xfrm>
            <a:off x="14272414" y="23202900"/>
            <a:ext cx="2939261" cy="733426"/>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grpSp>
    <xdr:clientData/>
  </xdr:twoCellAnchor>
  <xdr:twoCellAnchor>
    <xdr:from>
      <xdr:col>7</xdr:col>
      <xdr:colOff>333377</xdr:colOff>
      <xdr:row>49</xdr:row>
      <xdr:rowOff>581027</xdr:rowOff>
    </xdr:from>
    <xdr:to>
      <xdr:col>17</xdr:col>
      <xdr:colOff>228600</xdr:colOff>
      <xdr:row>51</xdr:row>
      <xdr:rowOff>28576</xdr:rowOff>
    </xdr:to>
    <xdr:grpSp>
      <xdr:nvGrpSpPr>
        <xdr:cNvPr id="81" name="Group 80">
          <a:extLst>
            <a:ext uri="{FF2B5EF4-FFF2-40B4-BE49-F238E27FC236}">
              <a16:creationId xmlns:a16="http://schemas.microsoft.com/office/drawing/2014/main" id="{00000000-0008-0000-0000-000051000000}"/>
            </a:ext>
          </a:extLst>
        </xdr:cNvPr>
        <xdr:cNvGrpSpPr/>
      </xdr:nvGrpSpPr>
      <xdr:grpSpPr>
        <a:xfrm>
          <a:off x="9659940" y="17781590"/>
          <a:ext cx="6483348" cy="2178049"/>
          <a:chOff x="9296402" y="20821650"/>
          <a:chExt cx="8010341" cy="1920240"/>
        </a:xfrm>
      </xdr:grpSpPr>
      <xdr:pic>
        <xdr:nvPicPr>
          <xdr:cNvPr id="4" name="Picture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2"/>
          <a:stretch>
            <a:fillRect/>
          </a:stretch>
        </xdr:blipFill>
        <xdr:spPr>
          <a:xfrm>
            <a:off x="9296402" y="20821650"/>
            <a:ext cx="8010341" cy="1920240"/>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sp macro="" textlink="">
        <xdr:nvSpPr>
          <xdr:cNvPr id="117" name="Rectangle 116">
            <a:extLst>
              <a:ext uri="{FF2B5EF4-FFF2-40B4-BE49-F238E27FC236}">
                <a16:creationId xmlns:a16="http://schemas.microsoft.com/office/drawing/2014/main" id="{00000000-0008-0000-0000-000075000000}"/>
              </a:ext>
            </a:extLst>
          </xdr:cNvPr>
          <xdr:cNvSpPr/>
        </xdr:nvSpPr>
        <xdr:spPr>
          <a:xfrm>
            <a:off x="14243839" y="20924418"/>
            <a:ext cx="2939261" cy="754482"/>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sp macro="" textlink="">
        <xdr:nvSpPr>
          <xdr:cNvPr id="119" name="Rectangle 118">
            <a:extLst>
              <a:ext uri="{FF2B5EF4-FFF2-40B4-BE49-F238E27FC236}">
                <a16:creationId xmlns:a16="http://schemas.microsoft.com/office/drawing/2014/main" id="{00000000-0008-0000-0000-000077000000}"/>
              </a:ext>
            </a:extLst>
          </xdr:cNvPr>
          <xdr:cNvSpPr/>
        </xdr:nvSpPr>
        <xdr:spPr>
          <a:xfrm>
            <a:off x="14247043" y="21771516"/>
            <a:ext cx="1364431" cy="431259"/>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sp macro="" textlink="">
        <xdr:nvSpPr>
          <xdr:cNvPr id="120" name="Rectangle 119">
            <a:extLst>
              <a:ext uri="{FF2B5EF4-FFF2-40B4-BE49-F238E27FC236}">
                <a16:creationId xmlns:a16="http://schemas.microsoft.com/office/drawing/2014/main" id="{00000000-0008-0000-0000-000078000000}"/>
              </a:ext>
            </a:extLst>
          </xdr:cNvPr>
          <xdr:cNvSpPr/>
        </xdr:nvSpPr>
        <xdr:spPr>
          <a:xfrm>
            <a:off x="16137560" y="21752466"/>
            <a:ext cx="1007440" cy="459834"/>
          </a:xfrm>
          <a:prstGeom prst="rect">
            <a:avLst/>
          </a:prstGeom>
          <a:noFill/>
          <a:ln>
            <a:solidFill>
              <a:srgbClr val="FF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en-US" sz="1100"/>
          </a:p>
        </xdr:txBody>
      </xdr:sp>
    </xdr:grpSp>
    <xdr:clientData/>
  </xdr:twoCellAnchor>
  <xdr:twoCellAnchor editAs="oneCell">
    <xdr:from>
      <xdr:col>5</xdr:col>
      <xdr:colOff>123824</xdr:colOff>
      <xdr:row>25</xdr:row>
      <xdr:rowOff>180975</xdr:rowOff>
    </xdr:from>
    <xdr:to>
      <xdr:col>16</xdr:col>
      <xdr:colOff>582612</xdr:colOff>
      <xdr:row>31</xdr:row>
      <xdr:rowOff>646113</xdr:rowOff>
    </xdr:to>
    <xdr:pic>
      <xdr:nvPicPr>
        <xdr:cNvPr id="18" name="Picture 17">
          <a:extLst>
            <a:ext uri="{FF2B5EF4-FFF2-40B4-BE49-F238E27FC236}">
              <a16:creationId xmlns:a16="http://schemas.microsoft.com/office/drawing/2014/main" id="{00000000-0008-0000-0000-000012000000}"/>
            </a:ext>
          </a:extLst>
        </xdr:cNvPr>
        <xdr:cNvPicPr>
          <a:picLocks noChangeAspect="1"/>
        </xdr:cNvPicPr>
      </xdr:nvPicPr>
      <xdr:blipFill rotWithShape="1">
        <a:blip xmlns:r="http://schemas.openxmlformats.org/officeDocument/2006/relationships" r:embed="rId3"/>
        <a:srcRect l="426" t="-1015" r="1016" b="2489"/>
        <a:stretch/>
      </xdr:blipFill>
      <xdr:spPr>
        <a:xfrm>
          <a:off x="9448799" y="17383125"/>
          <a:ext cx="7688263" cy="3408363"/>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editAs="oneCell">
    <xdr:from>
      <xdr:col>3</xdr:col>
      <xdr:colOff>523877</xdr:colOff>
      <xdr:row>49</xdr:row>
      <xdr:rowOff>590367</xdr:rowOff>
    </xdr:from>
    <xdr:to>
      <xdr:col>6</xdr:col>
      <xdr:colOff>592703</xdr:colOff>
      <xdr:row>56</xdr:row>
      <xdr:rowOff>69477</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xfrm>
          <a:off x="7219952" y="17668692"/>
          <a:ext cx="2040501" cy="4462272"/>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2</xdr:col>
      <xdr:colOff>5229225</xdr:colOff>
      <xdr:row>15</xdr:row>
      <xdr:rowOff>342900</xdr:rowOff>
    </xdr:from>
    <xdr:to>
      <xdr:col>6</xdr:col>
      <xdr:colOff>447675</xdr:colOff>
      <xdr:row>17</xdr:row>
      <xdr:rowOff>268438</xdr:rowOff>
    </xdr:to>
    <xdr:cxnSp macro="">
      <xdr:nvCxnSpPr>
        <xdr:cNvPr id="58" name="Straight Arrow Connector 57">
          <a:extLst>
            <a:ext uri="{FF2B5EF4-FFF2-40B4-BE49-F238E27FC236}">
              <a16:creationId xmlns:a16="http://schemas.microsoft.com/office/drawing/2014/main" id="{00000000-0008-0000-0000-00003A000000}"/>
            </a:ext>
          </a:extLst>
        </xdr:cNvPr>
        <xdr:cNvCxnSpPr/>
      </xdr:nvCxnSpPr>
      <xdr:spPr>
        <a:xfrm>
          <a:off x="7858125" y="12201525"/>
          <a:ext cx="2571750" cy="735163"/>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0</xdr:colOff>
      <xdr:row>17</xdr:row>
      <xdr:rowOff>289639</xdr:rowOff>
    </xdr:from>
    <xdr:to>
      <xdr:col>6</xdr:col>
      <xdr:colOff>466725</xdr:colOff>
      <xdr:row>19</xdr:row>
      <xdr:rowOff>15832</xdr:rowOff>
    </xdr:to>
    <xdr:cxnSp macro="">
      <xdr:nvCxnSpPr>
        <xdr:cNvPr id="60" name="Straight Arrow Connector 59">
          <a:extLst>
            <a:ext uri="{FF2B5EF4-FFF2-40B4-BE49-F238E27FC236}">
              <a16:creationId xmlns:a16="http://schemas.microsoft.com/office/drawing/2014/main" id="{00000000-0008-0000-0000-00003C000000}"/>
            </a:ext>
          </a:extLst>
        </xdr:cNvPr>
        <xdr:cNvCxnSpPr/>
      </xdr:nvCxnSpPr>
      <xdr:spPr>
        <a:xfrm>
          <a:off x="8010525" y="12957889"/>
          <a:ext cx="2438400" cy="516768"/>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104775</xdr:colOff>
      <xdr:row>19</xdr:row>
      <xdr:rowOff>161925</xdr:rowOff>
    </xdr:from>
    <xdr:to>
      <xdr:col>6</xdr:col>
      <xdr:colOff>495300</xdr:colOff>
      <xdr:row>19</xdr:row>
      <xdr:rowOff>557724</xdr:rowOff>
    </xdr:to>
    <xdr:cxnSp macro="">
      <xdr:nvCxnSpPr>
        <xdr:cNvPr id="61" name="Straight Arrow Connector 60">
          <a:extLst>
            <a:ext uri="{FF2B5EF4-FFF2-40B4-BE49-F238E27FC236}">
              <a16:creationId xmlns:a16="http://schemas.microsoft.com/office/drawing/2014/main" id="{00000000-0008-0000-0000-00003D000000}"/>
            </a:ext>
          </a:extLst>
        </xdr:cNvPr>
        <xdr:cNvCxnSpPr/>
      </xdr:nvCxnSpPr>
      <xdr:spPr>
        <a:xfrm>
          <a:off x="8115300" y="13620750"/>
          <a:ext cx="2362200" cy="395799"/>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47625</xdr:colOff>
      <xdr:row>21</xdr:row>
      <xdr:rowOff>142875</xdr:rowOff>
    </xdr:from>
    <xdr:to>
      <xdr:col>6</xdr:col>
      <xdr:colOff>495300</xdr:colOff>
      <xdr:row>21</xdr:row>
      <xdr:rowOff>310721</xdr:rowOff>
    </xdr:to>
    <xdr:cxnSp macro="">
      <xdr:nvCxnSpPr>
        <xdr:cNvPr id="62" name="Straight Arrow Connector 61">
          <a:extLst>
            <a:ext uri="{FF2B5EF4-FFF2-40B4-BE49-F238E27FC236}">
              <a16:creationId xmlns:a16="http://schemas.microsoft.com/office/drawing/2014/main" id="{00000000-0008-0000-0000-00003E000000}"/>
            </a:ext>
          </a:extLst>
        </xdr:cNvPr>
        <xdr:cNvCxnSpPr/>
      </xdr:nvCxnSpPr>
      <xdr:spPr>
        <a:xfrm>
          <a:off x="8058150" y="14382750"/>
          <a:ext cx="2419350" cy="167846"/>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5372100</xdr:colOff>
      <xdr:row>23</xdr:row>
      <xdr:rowOff>228600</xdr:rowOff>
    </xdr:from>
    <xdr:to>
      <xdr:col>11</xdr:col>
      <xdr:colOff>603250</xdr:colOff>
      <xdr:row>31</xdr:row>
      <xdr:rowOff>342900</xdr:rowOff>
    </xdr:to>
    <xdr:grpSp>
      <xdr:nvGrpSpPr>
        <xdr:cNvPr id="11" name="Group 10">
          <a:extLst>
            <a:ext uri="{FF2B5EF4-FFF2-40B4-BE49-F238E27FC236}">
              <a16:creationId xmlns:a16="http://schemas.microsoft.com/office/drawing/2014/main" id="{00000000-0008-0000-0000-00000B000000}"/>
            </a:ext>
          </a:extLst>
        </xdr:cNvPr>
        <xdr:cNvGrpSpPr/>
      </xdr:nvGrpSpPr>
      <xdr:grpSpPr>
        <a:xfrm>
          <a:off x="6689725" y="8197850"/>
          <a:ext cx="5875338" cy="3678238"/>
          <a:chOff x="8001000" y="11430000"/>
          <a:chExt cx="5870575" cy="3276600"/>
        </a:xfrm>
      </xdr:grpSpPr>
      <xdr:cxnSp macro="">
        <xdr:nvCxnSpPr>
          <xdr:cNvPr id="73" name="Elbow Connector 72">
            <a:extLst>
              <a:ext uri="{FF2B5EF4-FFF2-40B4-BE49-F238E27FC236}">
                <a16:creationId xmlns:a16="http://schemas.microsoft.com/office/drawing/2014/main" id="{00000000-0008-0000-0000-000049000000}"/>
              </a:ext>
            </a:extLst>
          </xdr:cNvPr>
          <xdr:cNvCxnSpPr/>
        </xdr:nvCxnSpPr>
        <xdr:spPr>
          <a:xfrm flipV="1">
            <a:off x="8010525" y="11430000"/>
            <a:ext cx="1971675" cy="527050"/>
          </a:xfrm>
          <a:prstGeom prst="bentConnector3">
            <a:avLst>
              <a:gd name="adj1" fmla="val 45833"/>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4" name="Elbow Connector 73">
            <a:extLst>
              <a:ext uri="{FF2B5EF4-FFF2-40B4-BE49-F238E27FC236}">
                <a16:creationId xmlns:a16="http://schemas.microsoft.com/office/drawing/2014/main" id="{00000000-0008-0000-0000-00004A000000}"/>
              </a:ext>
            </a:extLst>
          </xdr:cNvPr>
          <xdr:cNvCxnSpPr/>
        </xdr:nvCxnSpPr>
        <xdr:spPr>
          <a:xfrm flipV="1">
            <a:off x="8010525" y="11525250"/>
            <a:ext cx="3317875" cy="1200150"/>
          </a:xfrm>
          <a:prstGeom prst="bentConnector3">
            <a:avLst>
              <a:gd name="adj1" fmla="val 30381"/>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5" name="Elbow Connector 74">
            <a:extLst>
              <a:ext uri="{FF2B5EF4-FFF2-40B4-BE49-F238E27FC236}">
                <a16:creationId xmlns:a16="http://schemas.microsoft.com/office/drawing/2014/main" id="{00000000-0008-0000-0000-00004B000000}"/>
              </a:ext>
            </a:extLst>
          </xdr:cNvPr>
          <xdr:cNvCxnSpPr/>
        </xdr:nvCxnSpPr>
        <xdr:spPr>
          <a:xfrm flipV="1">
            <a:off x="8001000" y="11623675"/>
            <a:ext cx="4692650" cy="2054225"/>
          </a:xfrm>
          <a:prstGeom prst="bentConnector3">
            <a:avLst>
              <a:gd name="adj1" fmla="val 23989"/>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6" name="Elbow Connector 75">
            <a:extLst>
              <a:ext uri="{FF2B5EF4-FFF2-40B4-BE49-F238E27FC236}">
                <a16:creationId xmlns:a16="http://schemas.microsoft.com/office/drawing/2014/main" id="{00000000-0008-0000-0000-00004C000000}"/>
              </a:ext>
            </a:extLst>
          </xdr:cNvPr>
          <xdr:cNvCxnSpPr/>
        </xdr:nvCxnSpPr>
        <xdr:spPr>
          <a:xfrm flipV="1">
            <a:off x="8010525" y="11737975"/>
            <a:ext cx="5861050" cy="2968625"/>
          </a:xfrm>
          <a:prstGeom prst="bentConnector3">
            <a:avLst>
              <a:gd name="adj1" fmla="val 21197"/>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grpSp>
    <xdr:clientData/>
  </xdr:twoCellAnchor>
  <xdr:twoCellAnchor>
    <xdr:from>
      <xdr:col>5</xdr:col>
      <xdr:colOff>647700</xdr:colOff>
      <xdr:row>23</xdr:row>
      <xdr:rowOff>228600</xdr:rowOff>
    </xdr:from>
    <xdr:to>
      <xdr:col>6</xdr:col>
      <xdr:colOff>0</xdr:colOff>
      <xdr:row>25</xdr:row>
      <xdr:rowOff>165100</xdr:rowOff>
    </xdr:to>
    <xdr:cxnSp macro="">
      <xdr:nvCxnSpPr>
        <xdr:cNvPr id="96" name="Straight Arrow Connector 95">
          <a:extLst>
            <a:ext uri="{FF2B5EF4-FFF2-40B4-BE49-F238E27FC236}">
              <a16:creationId xmlns:a16="http://schemas.microsoft.com/office/drawing/2014/main" id="{00000000-0008-0000-0000-000060000000}"/>
            </a:ext>
          </a:extLst>
        </xdr:cNvPr>
        <xdr:cNvCxnSpPr/>
      </xdr:nvCxnSpPr>
      <xdr:spPr>
        <a:xfrm>
          <a:off x="9988550" y="14268450"/>
          <a:ext cx="12700" cy="527050"/>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8</xdr:col>
      <xdr:colOff>25400</xdr:colOff>
      <xdr:row>23</xdr:row>
      <xdr:rowOff>323850</xdr:rowOff>
    </xdr:from>
    <xdr:to>
      <xdr:col>8</xdr:col>
      <xdr:colOff>38100</xdr:colOff>
      <xdr:row>25</xdr:row>
      <xdr:rowOff>161925</xdr:rowOff>
    </xdr:to>
    <xdr:cxnSp macro="">
      <xdr:nvCxnSpPr>
        <xdr:cNvPr id="101" name="Straight Arrow Connector 100">
          <a:extLst>
            <a:ext uri="{FF2B5EF4-FFF2-40B4-BE49-F238E27FC236}">
              <a16:creationId xmlns:a16="http://schemas.microsoft.com/office/drawing/2014/main" id="{00000000-0008-0000-0000-000065000000}"/>
            </a:ext>
          </a:extLst>
        </xdr:cNvPr>
        <xdr:cNvCxnSpPr/>
      </xdr:nvCxnSpPr>
      <xdr:spPr>
        <a:xfrm>
          <a:off x="11322050" y="13963650"/>
          <a:ext cx="12700" cy="428625"/>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10</xdr:col>
      <xdr:colOff>76200</xdr:colOff>
      <xdr:row>24</xdr:row>
      <xdr:rowOff>60325</xdr:rowOff>
    </xdr:from>
    <xdr:to>
      <xdr:col>10</xdr:col>
      <xdr:colOff>76200</xdr:colOff>
      <xdr:row>25</xdr:row>
      <xdr:rowOff>200025</xdr:rowOff>
    </xdr:to>
    <xdr:cxnSp macro="">
      <xdr:nvCxnSpPr>
        <xdr:cNvPr id="105" name="Straight Arrow Connector 104">
          <a:extLst>
            <a:ext uri="{FF2B5EF4-FFF2-40B4-BE49-F238E27FC236}">
              <a16:creationId xmlns:a16="http://schemas.microsoft.com/office/drawing/2014/main" id="{00000000-0008-0000-0000-000069000000}"/>
            </a:ext>
          </a:extLst>
        </xdr:cNvPr>
        <xdr:cNvCxnSpPr/>
      </xdr:nvCxnSpPr>
      <xdr:spPr>
        <a:xfrm>
          <a:off x="12687300" y="14090650"/>
          <a:ext cx="0" cy="339725"/>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11</xdr:col>
      <xdr:colOff>600075</xdr:colOff>
      <xdr:row>24</xdr:row>
      <xdr:rowOff>184150</xdr:rowOff>
    </xdr:from>
    <xdr:to>
      <xdr:col>11</xdr:col>
      <xdr:colOff>600075</xdr:colOff>
      <xdr:row>25</xdr:row>
      <xdr:rowOff>190500</xdr:rowOff>
    </xdr:to>
    <xdr:cxnSp macro="">
      <xdr:nvCxnSpPr>
        <xdr:cNvPr id="106" name="Straight Arrow Connector 105">
          <a:extLst>
            <a:ext uri="{FF2B5EF4-FFF2-40B4-BE49-F238E27FC236}">
              <a16:creationId xmlns:a16="http://schemas.microsoft.com/office/drawing/2014/main" id="{00000000-0008-0000-0000-00006A000000}"/>
            </a:ext>
          </a:extLst>
        </xdr:cNvPr>
        <xdr:cNvCxnSpPr/>
      </xdr:nvCxnSpPr>
      <xdr:spPr>
        <a:xfrm>
          <a:off x="13868400" y="14214475"/>
          <a:ext cx="0" cy="206375"/>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11</xdr:col>
      <xdr:colOff>193676</xdr:colOff>
      <xdr:row>49</xdr:row>
      <xdr:rowOff>721056</xdr:rowOff>
    </xdr:from>
    <xdr:to>
      <xdr:col>13</xdr:col>
      <xdr:colOff>16902</xdr:colOff>
      <xdr:row>49</xdr:row>
      <xdr:rowOff>1929971</xdr:rowOff>
    </xdr:to>
    <xdr:sp macro="" textlink="">
      <xdr:nvSpPr>
        <xdr:cNvPr id="122" name="TextBox 121">
          <a:extLst>
            <a:ext uri="{FF2B5EF4-FFF2-40B4-BE49-F238E27FC236}">
              <a16:creationId xmlns:a16="http://schemas.microsoft.com/office/drawing/2014/main" id="{00000000-0008-0000-0000-00007A000000}"/>
            </a:ext>
          </a:extLst>
        </xdr:cNvPr>
        <xdr:cNvSpPr txBox="1"/>
      </xdr:nvSpPr>
      <xdr:spPr>
        <a:xfrm>
          <a:off x="12147551" y="18618531"/>
          <a:ext cx="1137676" cy="1208915"/>
        </a:xfrm>
        <a:prstGeom prst="rect">
          <a:avLst/>
        </a:prstGeom>
        <a:noFill/>
        <a:effectLst>
          <a:outerShdw blurRad="50800" dist="38100" dir="5400000" algn="t" rotWithShape="0">
            <a:prstClr val="black">
              <a:alpha val="40000"/>
            </a:prstClr>
          </a:outerShdw>
        </a:effectLst>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2500" b="1"/>
            <a:t>Quote</a:t>
          </a:r>
        </a:p>
      </xdr:txBody>
    </xdr:sp>
    <xdr:clientData/>
  </xdr:twoCellAnchor>
  <xdr:twoCellAnchor>
    <xdr:from>
      <xdr:col>11</xdr:col>
      <xdr:colOff>114300</xdr:colOff>
      <xdr:row>52</xdr:row>
      <xdr:rowOff>189083</xdr:rowOff>
    </xdr:from>
    <xdr:to>
      <xdr:col>12</xdr:col>
      <xdr:colOff>594692</xdr:colOff>
      <xdr:row>60</xdr:row>
      <xdr:rowOff>66675</xdr:rowOff>
    </xdr:to>
    <xdr:sp macro="" textlink="">
      <xdr:nvSpPr>
        <xdr:cNvPr id="123" name="TextBox 122">
          <a:extLst>
            <a:ext uri="{FF2B5EF4-FFF2-40B4-BE49-F238E27FC236}">
              <a16:creationId xmlns:a16="http://schemas.microsoft.com/office/drawing/2014/main" id="{00000000-0008-0000-0000-00007B000000}"/>
            </a:ext>
          </a:extLst>
        </xdr:cNvPr>
        <xdr:cNvSpPr txBox="1"/>
      </xdr:nvSpPr>
      <xdr:spPr>
        <a:xfrm>
          <a:off x="12068175" y="20953583"/>
          <a:ext cx="1137617" cy="2211217"/>
        </a:xfrm>
        <a:prstGeom prst="rect">
          <a:avLst/>
        </a:prstGeom>
        <a:noFill/>
        <a:effectLst>
          <a:outerShdw blurRad="50800" dist="38100" dir="5400000" algn="t" rotWithShape="0">
            <a:prstClr val="black">
              <a:alpha val="40000"/>
            </a:prstClr>
          </a:outerShdw>
        </a:effectLst>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US" sz="2500" b="1"/>
            <a:t>Sales</a:t>
          </a:r>
          <a:r>
            <a:rPr lang="en-US" sz="2500" b="1" baseline="0"/>
            <a:t> Order</a:t>
          </a:r>
        </a:p>
      </xdr:txBody>
    </xdr:sp>
    <xdr:clientData/>
  </xdr:twoCellAnchor>
  <xdr:twoCellAnchor editAs="oneCell">
    <xdr:from>
      <xdr:col>4</xdr:col>
      <xdr:colOff>485775</xdr:colOff>
      <xdr:row>65</xdr:row>
      <xdr:rowOff>295275</xdr:rowOff>
    </xdr:from>
    <xdr:to>
      <xdr:col>13</xdr:col>
      <xdr:colOff>180274</xdr:colOff>
      <xdr:row>66</xdr:row>
      <xdr:rowOff>66606</xdr:rowOff>
    </xdr:to>
    <xdr:pic>
      <xdr:nvPicPr>
        <xdr:cNvPr id="10" name="Picture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5"/>
        <a:stretch>
          <a:fillRect/>
        </a:stretch>
      </xdr:blipFill>
      <xdr:spPr>
        <a:xfrm>
          <a:off x="7839075" y="24584025"/>
          <a:ext cx="5609524" cy="542857"/>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10</xdr:col>
      <xdr:colOff>142875</xdr:colOff>
      <xdr:row>65</xdr:row>
      <xdr:rowOff>266700</xdr:rowOff>
    </xdr:from>
    <xdr:to>
      <xdr:col>11</xdr:col>
      <xdr:colOff>419100</xdr:colOff>
      <xdr:row>66</xdr:row>
      <xdr:rowOff>28575</xdr:rowOff>
    </xdr:to>
    <xdr:sp macro="" textlink="">
      <xdr:nvSpPr>
        <xdr:cNvPr id="12" name="Oval 11">
          <a:extLst>
            <a:ext uri="{FF2B5EF4-FFF2-40B4-BE49-F238E27FC236}">
              <a16:creationId xmlns:a16="http://schemas.microsoft.com/office/drawing/2014/main" id="{00000000-0008-0000-0000-00000C000000}"/>
            </a:ext>
          </a:extLst>
        </xdr:cNvPr>
        <xdr:cNvSpPr/>
      </xdr:nvSpPr>
      <xdr:spPr>
        <a:xfrm>
          <a:off x="11439525" y="24555450"/>
          <a:ext cx="933450" cy="533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6</xdr:col>
      <xdr:colOff>533401</xdr:colOff>
      <xdr:row>67</xdr:row>
      <xdr:rowOff>314325</xdr:rowOff>
    </xdr:from>
    <xdr:to>
      <xdr:col>11</xdr:col>
      <xdr:colOff>466726</xdr:colOff>
      <xdr:row>71</xdr:row>
      <xdr:rowOff>536029</xdr:rowOff>
    </xdr:to>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rotWithShape="1">
        <a:blip xmlns:r="http://schemas.openxmlformats.org/officeDocument/2006/relationships" r:embed="rId6"/>
        <a:srcRect r="62375"/>
        <a:stretch/>
      </xdr:blipFill>
      <xdr:spPr>
        <a:xfrm>
          <a:off x="9201151" y="25574625"/>
          <a:ext cx="3219450" cy="1783803"/>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10</xdr:col>
      <xdr:colOff>628650</xdr:colOff>
      <xdr:row>65</xdr:row>
      <xdr:rowOff>676275</xdr:rowOff>
    </xdr:from>
    <xdr:to>
      <xdr:col>10</xdr:col>
      <xdr:colOff>638177</xdr:colOff>
      <xdr:row>67</xdr:row>
      <xdr:rowOff>142877</xdr:rowOff>
    </xdr:to>
    <xdr:cxnSp macro="">
      <xdr:nvCxnSpPr>
        <xdr:cNvPr id="45" name="Straight Arrow Connector 44">
          <a:extLst>
            <a:ext uri="{FF2B5EF4-FFF2-40B4-BE49-F238E27FC236}">
              <a16:creationId xmlns:a16="http://schemas.microsoft.com/office/drawing/2014/main" id="{00000000-0008-0000-0000-00002D000000}"/>
            </a:ext>
          </a:extLst>
        </xdr:cNvPr>
        <xdr:cNvCxnSpPr/>
      </xdr:nvCxnSpPr>
      <xdr:spPr>
        <a:xfrm flipH="1" flipV="1">
          <a:off x="11925300" y="24965025"/>
          <a:ext cx="9527" cy="438152"/>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5362575</xdr:colOff>
      <xdr:row>67</xdr:row>
      <xdr:rowOff>123825</xdr:rowOff>
    </xdr:from>
    <xdr:to>
      <xdr:col>10</xdr:col>
      <xdr:colOff>638175</xdr:colOff>
      <xdr:row>67</xdr:row>
      <xdr:rowOff>142875</xdr:rowOff>
    </xdr:to>
    <xdr:cxnSp macro="">
      <xdr:nvCxnSpPr>
        <xdr:cNvPr id="23" name="Straight Connector 22">
          <a:extLst>
            <a:ext uri="{FF2B5EF4-FFF2-40B4-BE49-F238E27FC236}">
              <a16:creationId xmlns:a16="http://schemas.microsoft.com/office/drawing/2014/main" id="{00000000-0008-0000-0000-000017000000}"/>
            </a:ext>
          </a:extLst>
        </xdr:cNvPr>
        <xdr:cNvCxnSpPr/>
      </xdr:nvCxnSpPr>
      <xdr:spPr>
        <a:xfrm>
          <a:off x="6677025" y="25384125"/>
          <a:ext cx="5257800" cy="19050"/>
        </a:xfrm>
        <a:prstGeom prst="line">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5162550</xdr:colOff>
      <xdr:row>67</xdr:row>
      <xdr:rowOff>314325</xdr:rowOff>
    </xdr:from>
    <xdr:to>
      <xdr:col>6</xdr:col>
      <xdr:colOff>552450</xdr:colOff>
      <xdr:row>71</xdr:row>
      <xdr:rowOff>238125</xdr:rowOff>
    </xdr:to>
    <xdr:cxnSp macro="">
      <xdr:nvCxnSpPr>
        <xdr:cNvPr id="56" name="Straight Arrow Connector 55">
          <a:extLst>
            <a:ext uri="{FF2B5EF4-FFF2-40B4-BE49-F238E27FC236}">
              <a16:creationId xmlns:a16="http://schemas.microsoft.com/office/drawing/2014/main" id="{00000000-0008-0000-0000-000038000000}"/>
            </a:ext>
          </a:extLst>
        </xdr:cNvPr>
        <xdr:cNvCxnSpPr/>
      </xdr:nvCxnSpPr>
      <xdr:spPr>
        <a:xfrm>
          <a:off x="6477000" y="25574625"/>
          <a:ext cx="2743200" cy="1485900"/>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6</xdr:col>
      <xdr:colOff>571500</xdr:colOff>
      <xdr:row>71</xdr:row>
      <xdr:rowOff>180975</xdr:rowOff>
    </xdr:from>
    <xdr:to>
      <xdr:col>8</xdr:col>
      <xdr:colOff>190500</xdr:colOff>
      <xdr:row>71</xdr:row>
      <xdr:rowOff>561975</xdr:rowOff>
    </xdr:to>
    <xdr:sp macro="" textlink="">
      <xdr:nvSpPr>
        <xdr:cNvPr id="59" name="Oval 58">
          <a:extLst>
            <a:ext uri="{FF2B5EF4-FFF2-40B4-BE49-F238E27FC236}">
              <a16:creationId xmlns:a16="http://schemas.microsoft.com/office/drawing/2014/main" id="{00000000-0008-0000-0000-00003B000000}"/>
            </a:ext>
          </a:extLst>
        </xdr:cNvPr>
        <xdr:cNvSpPr/>
      </xdr:nvSpPr>
      <xdr:spPr>
        <a:xfrm>
          <a:off x="9239250" y="27003375"/>
          <a:ext cx="933450"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5</xdr:col>
      <xdr:colOff>123824</xdr:colOff>
      <xdr:row>37</xdr:row>
      <xdr:rowOff>85725</xdr:rowOff>
    </xdr:from>
    <xdr:to>
      <xdr:col>16</xdr:col>
      <xdr:colOff>578103</xdr:colOff>
      <xdr:row>42</xdr:row>
      <xdr:rowOff>93034</xdr:rowOff>
    </xdr:to>
    <xdr:pic>
      <xdr:nvPicPr>
        <xdr:cNvPr id="7" name="Picture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7"/>
        <a:stretch>
          <a:fillRect/>
        </a:stretch>
      </xdr:blipFill>
      <xdr:spPr>
        <a:xfrm>
          <a:off x="9448799" y="22288500"/>
          <a:ext cx="7690104" cy="1931359"/>
        </a:xfrm>
        <a:prstGeom prst="rect">
          <a:avLst/>
        </a:prstGeom>
        <a:ln w="127000" cap="rnd">
          <a:solidFill>
            <a:srgbClr val="FFFFFF"/>
          </a:solidFill>
        </a:ln>
        <a:effectLst>
          <a:outerShdw blurRad="76200" dist="95250" dir="10500000" sx="97000" sy="23000" kx="900000" algn="br" rotWithShape="0">
            <a:srgbClr val="000000">
              <a:alpha val="20000"/>
            </a:srgbClr>
          </a:outerShdw>
        </a:effectLst>
        <a:scene3d>
          <a:camera prst="orthographicFront"/>
          <a:lightRig rig="twoPt" dir="t">
            <a:rot lat="0" lon="0" rev="7800000"/>
          </a:lightRig>
        </a:scene3d>
        <a:sp3d contourW="6350">
          <a:bevelT w="50800" h="16510"/>
          <a:contourClr>
            <a:srgbClr val="C0C0C0"/>
          </a:contourClr>
        </a:sp3d>
      </xdr:spPr>
    </xdr:pic>
    <xdr:clientData/>
  </xdr:twoCellAnchor>
  <xdr:twoCellAnchor>
    <xdr:from>
      <xdr:col>2</xdr:col>
      <xdr:colOff>5076826</xdr:colOff>
      <xdr:row>37</xdr:row>
      <xdr:rowOff>104775</xdr:rowOff>
    </xdr:from>
    <xdr:to>
      <xdr:col>13</xdr:col>
      <xdr:colOff>333375</xdr:colOff>
      <xdr:row>43</xdr:row>
      <xdr:rowOff>314325</xdr:rowOff>
    </xdr:to>
    <xdr:grpSp>
      <xdr:nvGrpSpPr>
        <xdr:cNvPr id="68" name="Group 67">
          <a:extLst>
            <a:ext uri="{FF2B5EF4-FFF2-40B4-BE49-F238E27FC236}">
              <a16:creationId xmlns:a16="http://schemas.microsoft.com/office/drawing/2014/main" id="{00000000-0008-0000-0000-000044000000}"/>
            </a:ext>
          </a:extLst>
        </xdr:cNvPr>
        <xdr:cNvGrpSpPr/>
      </xdr:nvGrpSpPr>
      <xdr:grpSpPr>
        <a:xfrm>
          <a:off x="6394451" y="13725525"/>
          <a:ext cx="7218362" cy="2376488"/>
          <a:chOff x="7677151" y="22355175"/>
          <a:chExt cx="7210424" cy="2333625"/>
        </a:xfrm>
      </xdr:grpSpPr>
      <xdr:cxnSp macro="">
        <xdr:nvCxnSpPr>
          <xdr:cNvPr id="52" name="Straight Arrow Connector 51">
            <a:extLst>
              <a:ext uri="{FF2B5EF4-FFF2-40B4-BE49-F238E27FC236}">
                <a16:creationId xmlns:a16="http://schemas.microsoft.com/office/drawing/2014/main" id="{00000000-0008-0000-0000-000034000000}"/>
              </a:ext>
            </a:extLst>
          </xdr:cNvPr>
          <xdr:cNvCxnSpPr/>
        </xdr:nvCxnSpPr>
        <xdr:spPr>
          <a:xfrm>
            <a:off x="7858125" y="22355175"/>
            <a:ext cx="1590675" cy="1276350"/>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53" name="Straight Arrow Connector 52">
            <a:extLst>
              <a:ext uri="{FF2B5EF4-FFF2-40B4-BE49-F238E27FC236}">
                <a16:creationId xmlns:a16="http://schemas.microsoft.com/office/drawing/2014/main" id="{00000000-0008-0000-0000-000035000000}"/>
              </a:ext>
            </a:extLst>
          </xdr:cNvPr>
          <xdr:cNvCxnSpPr/>
        </xdr:nvCxnSpPr>
        <xdr:spPr>
          <a:xfrm flipV="1">
            <a:off x="11096625" y="23917277"/>
            <a:ext cx="0" cy="476248"/>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64" name="Straight Arrow Connector 63">
            <a:extLst>
              <a:ext uri="{FF2B5EF4-FFF2-40B4-BE49-F238E27FC236}">
                <a16:creationId xmlns:a16="http://schemas.microsoft.com/office/drawing/2014/main" id="{00000000-0008-0000-0000-000040000000}"/>
              </a:ext>
            </a:extLst>
          </xdr:cNvPr>
          <xdr:cNvCxnSpPr/>
        </xdr:nvCxnSpPr>
        <xdr:spPr>
          <a:xfrm flipV="1">
            <a:off x="12344400" y="23936328"/>
            <a:ext cx="0" cy="600072"/>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65" name="Straight Arrow Connector 64">
            <a:extLst>
              <a:ext uri="{FF2B5EF4-FFF2-40B4-BE49-F238E27FC236}">
                <a16:creationId xmlns:a16="http://schemas.microsoft.com/office/drawing/2014/main" id="{00000000-0008-0000-0000-000041000000}"/>
              </a:ext>
            </a:extLst>
          </xdr:cNvPr>
          <xdr:cNvCxnSpPr/>
        </xdr:nvCxnSpPr>
        <xdr:spPr>
          <a:xfrm flipH="1" flipV="1">
            <a:off x="14868525" y="23936327"/>
            <a:ext cx="9525" cy="752473"/>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28" name="Connector: Elbow 27">
            <a:extLst>
              <a:ext uri="{FF2B5EF4-FFF2-40B4-BE49-F238E27FC236}">
                <a16:creationId xmlns:a16="http://schemas.microsoft.com/office/drawing/2014/main" id="{00000000-0008-0000-0000-00001C000000}"/>
              </a:ext>
            </a:extLst>
          </xdr:cNvPr>
          <xdr:cNvCxnSpPr/>
        </xdr:nvCxnSpPr>
        <xdr:spPr>
          <a:xfrm>
            <a:off x="7915276" y="22993349"/>
            <a:ext cx="3190874" cy="1390651"/>
          </a:xfrm>
          <a:prstGeom prst="bentConnector3">
            <a:avLst>
              <a:gd name="adj1" fmla="val 17463"/>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2" name="Connector: Elbow 71">
            <a:extLst>
              <a:ext uri="{FF2B5EF4-FFF2-40B4-BE49-F238E27FC236}">
                <a16:creationId xmlns:a16="http://schemas.microsoft.com/office/drawing/2014/main" id="{00000000-0008-0000-0000-000048000000}"/>
              </a:ext>
            </a:extLst>
          </xdr:cNvPr>
          <xdr:cNvCxnSpPr/>
        </xdr:nvCxnSpPr>
        <xdr:spPr>
          <a:xfrm>
            <a:off x="7677151" y="23841074"/>
            <a:ext cx="4667249" cy="695326"/>
          </a:xfrm>
          <a:prstGeom prst="bentConnector3">
            <a:avLst>
              <a:gd name="adj1" fmla="val 14490"/>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xnSp macro="">
        <xdr:nvCxnSpPr>
          <xdr:cNvPr id="77" name="Connector: Elbow 76">
            <a:extLst>
              <a:ext uri="{FF2B5EF4-FFF2-40B4-BE49-F238E27FC236}">
                <a16:creationId xmlns:a16="http://schemas.microsoft.com/office/drawing/2014/main" id="{00000000-0008-0000-0000-00004D000000}"/>
              </a:ext>
            </a:extLst>
          </xdr:cNvPr>
          <xdr:cNvCxnSpPr/>
        </xdr:nvCxnSpPr>
        <xdr:spPr>
          <a:xfrm>
            <a:off x="8001000" y="24450675"/>
            <a:ext cx="6886575" cy="228600"/>
          </a:xfrm>
          <a:prstGeom prst="bentConnector3">
            <a:avLst>
              <a:gd name="adj1" fmla="val 3389"/>
            </a:avLst>
          </a:prstGeom>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grpSp>
    <xdr:clientData/>
  </xdr:twoCellAnchor>
  <xdr:twoCellAnchor>
    <xdr:from>
      <xdr:col>2</xdr:col>
      <xdr:colOff>5286375</xdr:colOff>
      <xdr:row>49</xdr:row>
      <xdr:rowOff>171450</xdr:rowOff>
    </xdr:from>
    <xdr:to>
      <xdr:col>4</xdr:col>
      <xdr:colOff>190500</xdr:colOff>
      <xdr:row>49</xdr:row>
      <xdr:rowOff>1000125</xdr:rowOff>
    </xdr:to>
    <xdr:cxnSp macro="">
      <xdr:nvCxnSpPr>
        <xdr:cNvPr id="69" name="Straight Arrow Connector 68">
          <a:extLst>
            <a:ext uri="{FF2B5EF4-FFF2-40B4-BE49-F238E27FC236}">
              <a16:creationId xmlns:a16="http://schemas.microsoft.com/office/drawing/2014/main" id="{00000000-0008-0000-0000-000045000000}"/>
            </a:ext>
          </a:extLst>
        </xdr:cNvPr>
        <xdr:cNvCxnSpPr/>
      </xdr:nvCxnSpPr>
      <xdr:spPr>
        <a:xfrm>
          <a:off x="6600825" y="17249775"/>
          <a:ext cx="942975" cy="828675"/>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4695825</xdr:colOff>
      <xdr:row>49</xdr:row>
      <xdr:rowOff>2124075</xdr:rowOff>
    </xdr:from>
    <xdr:to>
      <xdr:col>4</xdr:col>
      <xdr:colOff>104775</xdr:colOff>
      <xdr:row>53</xdr:row>
      <xdr:rowOff>114300</xdr:rowOff>
    </xdr:to>
    <xdr:cxnSp macro="">
      <xdr:nvCxnSpPr>
        <xdr:cNvPr id="30" name="Connector: Elbow 29">
          <a:extLst>
            <a:ext uri="{FF2B5EF4-FFF2-40B4-BE49-F238E27FC236}">
              <a16:creationId xmlns:a16="http://schemas.microsoft.com/office/drawing/2014/main" id="{00000000-0008-0000-0000-00001E000000}"/>
            </a:ext>
          </a:extLst>
        </xdr:cNvPr>
        <xdr:cNvCxnSpPr/>
      </xdr:nvCxnSpPr>
      <xdr:spPr>
        <a:xfrm flipV="1">
          <a:off x="6010275" y="19202400"/>
          <a:ext cx="1447800" cy="1057275"/>
        </a:xfrm>
        <a:prstGeom prst="bentConnector3">
          <a:avLst>
            <a:gd name="adj1" fmla="val 59211"/>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47627</xdr:colOff>
      <xdr:row>49</xdr:row>
      <xdr:rowOff>1476376</xdr:rowOff>
    </xdr:from>
    <xdr:to>
      <xdr:col>4</xdr:col>
      <xdr:colOff>190503</xdr:colOff>
      <xdr:row>51</xdr:row>
      <xdr:rowOff>95252</xdr:rowOff>
    </xdr:to>
    <xdr:cxnSp macro="">
      <xdr:nvCxnSpPr>
        <xdr:cNvPr id="82" name="Connector: Elbow 81">
          <a:extLst>
            <a:ext uri="{FF2B5EF4-FFF2-40B4-BE49-F238E27FC236}">
              <a16:creationId xmlns:a16="http://schemas.microsoft.com/office/drawing/2014/main" id="{00000000-0008-0000-0000-000052000000}"/>
            </a:ext>
          </a:extLst>
        </xdr:cNvPr>
        <xdr:cNvCxnSpPr/>
      </xdr:nvCxnSpPr>
      <xdr:spPr>
        <a:xfrm rot="5400000" flipH="1" flipV="1">
          <a:off x="6591302" y="18707101"/>
          <a:ext cx="1104901" cy="800101"/>
        </a:xfrm>
        <a:prstGeom prst="bentConnector3">
          <a:avLst>
            <a:gd name="adj1" fmla="val 100000"/>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5124450</xdr:colOff>
      <xdr:row>51</xdr:row>
      <xdr:rowOff>123825</xdr:rowOff>
    </xdr:from>
    <xdr:to>
      <xdr:col>4</xdr:col>
      <xdr:colOff>209550</xdr:colOff>
      <xdr:row>55</xdr:row>
      <xdr:rowOff>257175</xdr:rowOff>
    </xdr:to>
    <xdr:cxnSp macro="">
      <xdr:nvCxnSpPr>
        <xdr:cNvPr id="83" name="Connector: Elbow 82">
          <a:extLst>
            <a:ext uri="{FF2B5EF4-FFF2-40B4-BE49-F238E27FC236}">
              <a16:creationId xmlns:a16="http://schemas.microsoft.com/office/drawing/2014/main" id="{00000000-0008-0000-0000-000053000000}"/>
            </a:ext>
          </a:extLst>
        </xdr:cNvPr>
        <xdr:cNvCxnSpPr/>
      </xdr:nvCxnSpPr>
      <xdr:spPr>
        <a:xfrm flipV="1">
          <a:off x="6438900" y="19688175"/>
          <a:ext cx="1123950" cy="1114425"/>
        </a:xfrm>
        <a:prstGeom prst="bentConnector3">
          <a:avLst>
            <a:gd name="adj1" fmla="val 50000"/>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3629025</xdr:colOff>
      <xdr:row>53</xdr:row>
      <xdr:rowOff>95250</xdr:rowOff>
    </xdr:from>
    <xdr:to>
      <xdr:col>4</xdr:col>
      <xdr:colOff>171450</xdr:colOff>
      <xdr:row>57</xdr:row>
      <xdr:rowOff>95252</xdr:rowOff>
    </xdr:to>
    <xdr:cxnSp macro="">
      <xdr:nvCxnSpPr>
        <xdr:cNvPr id="86" name="Connector: Elbow 85">
          <a:extLst>
            <a:ext uri="{FF2B5EF4-FFF2-40B4-BE49-F238E27FC236}">
              <a16:creationId xmlns:a16="http://schemas.microsoft.com/office/drawing/2014/main" id="{00000000-0008-0000-0000-000056000000}"/>
            </a:ext>
          </a:extLst>
        </xdr:cNvPr>
        <xdr:cNvCxnSpPr/>
      </xdr:nvCxnSpPr>
      <xdr:spPr>
        <a:xfrm flipV="1">
          <a:off x="4943475" y="20240625"/>
          <a:ext cx="2581275" cy="1933577"/>
        </a:xfrm>
        <a:prstGeom prst="bentConnector3">
          <a:avLst>
            <a:gd name="adj1" fmla="val 83948"/>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2886075</xdr:colOff>
      <xdr:row>55</xdr:row>
      <xdr:rowOff>95250</xdr:rowOff>
    </xdr:from>
    <xdr:to>
      <xdr:col>4</xdr:col>
      <xdr:colOff>200025</xdr:colOff>
      <xdr:row>59</xdr:row>
      <xdr:rowOff>104778</xdr:rowOff>
    </xdr:to>
    <xdr:cxnSp macro="">
      <xdr:nvCxnSpPr>
        <xdr:cNvPr id="87" name="Connector: Elbow 86">
          <a:extLst>
            <a:ext uri="{FF2B5EF4-FFF2-40B4-BE49-F238E27FC236}">
              <a16:creationId xmlns:a16="http://schemas.microsoft.com/office/drawing/2014/main" id="{00000000-0008-0000-0000-000057000000}"/>
            </a:ext>
          </a:extLst>
        </xdr:cNvPr>
        <xdr:cNvCxnSpPr/>
      </xdr:nvCxnSpPr>
      <xdr:spPr>
        <a:xfrm flipV="1">
          <a:off x="4200525" y="20640675"/>
          <a:ext cx="3352800" cy="1943103"/>
        </a:xfrm>
        <a:prstGeom prst="bentConnector3">
          <a:avLst>
            <a:gd name="adj1" fmla="val 94886"/>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xdr:from>
      <xdr:col>2</xdr:col>
      <xdr:colOff>5200650</xdr:colOff>
      <xdr:row>57</xdr:row>
      <xdr:rowOff>52014</xdr:rowOff>
    </xdr:from>
    <xdr:to>
      <xdr:col>5</xdr:col>
      <xdr:colOff>229678</xdr:colOff>
      <xdr:row>61</xdr:row>
      <xdr:rowOff>123828</xdr:rowOff>
    </xdr:to>
    <xdr:cxnSp macro="">
      <xdr:nvCxnSpPr>
        <xdr:cNvPr id="92" name="Connector: Elbow 91">
          <a:extLst>
            <a:ext uri="{FF2B5EF4-FFF2-40B4-BE49-F238E27FC236}">
              <a16:creationId xmlns:a16="http://schemas.microsoft.com/office/drawing/2014/main" id="{00000000-0008-0000-0000-00005C000000}"/>
            </a:ext>
          </a:extLst>
        </xdr:cNvPr>
        <xdr:cNvCxnSpPr>
          <a:endCxn id="5" idx="2"/>
        </xdr:cNvCxnSpPr>
      </xdr:nvCxnSpPr>
      <xdr:spPr>
        <a:xfrm flipV="1">
          <a:off x="6515100" y="22130964"/>
          <a:ext cx="1725103" cy="871914"/>
        </a:xfrm>
        <a:prstGeom prst="bentConnector2">
          <a:avLst/>
        </a:prstGeom>
        <a:ln>
          <a:tailEnd type="triangle"/>
        </a:ln>
      </xdr:spPr>
      <xdr:style>
        <a:lnRef idx="3">
          <a:schemeClr val="dk1"/>
        </a:lnRef>
        <a:fillRef idx="0">
          <a:schemeClr val="dk1"/>
        </a:fillRef>
        <a:effectRef idx="2">
          <a:schemeClr val="dk1"/>
        </a:effectRef>
        <a:fontRef idx="minor">
          <a:schemeClr val="tx1"/>
        </a:fontRef>
      </xdr:style>
    </xdr:cxnSp>
    <xdr:clientData/>
  </xdr:twoCellAnchor>
  <xdr:twoCellAnchor editAs="oneCell">
    <xdr:from>
      <xdr:col>4</xdr:col>
      <xdr:colOff>460374</xdr:colOff>
      <xdr:row>3</xdr:row>
      <xdr:rowOff>136337</xdr:rowOff>
    </xdr:from>
    <xdr:to>
      <xdr:col>16</xdr:col>
      <xdr:colOff>622299</xdr:colOff>
      <xdr:row>12</xdr:row>
      <xdr:rowOff>419100</xdr:rowOff>
    </xdr:to>
    <xdr:pic>
      <xdr:nvPicPr>
        <xdr:cNvPr id="9" name="Picture 8">
          <a:extLst>
            <a:ext uri="{FF2B5EF4-FFF2-40B4-BE49-F238E27FC236}">
              <a16:creationId xmlns:a16="http://schemas.microsoft.com/office/drawing/2014/main" id="{37556200-8FA3-2541-47D2-F0E3A50BEDC2}"/>
            </a:ext>
          </a:extLst>
        </xdr:cNvPr>
        <xdr:cNvPicPr>
          <a:picLocks noChangeAspect="1"/>
        </xdr:cNvPicPr>
      </xdr:nvPicPr>
      <xdr:blipFill>
        <a:blip xmlns:r="http://schemas.openxmlformats.org/officeDocument/2006/relationships" r:embed="rId8"/>
        <a:stretch>
          <a:fillRect/>
        </a:stretch>
      </xdr:blipFill>
      <xdr:spPr>
        <a:xfrm>
          <a:off x="7813674" y="736412"/>
          <a:ext cx="8045450" cy="2883088"/>
        </a:xfrm>
        <a:prstGeom prst="rect">
          <a:avLst/>
        </a:prstGeom>
      </xdr:spPr>
    </xdr:pic>
    <xdr:clientData/>
  </xdr:twoCellAnchor>
  <xdr:twoCellAnchor>
    <xdr:from>
      <xdr:col>2</xdr:col>
      <xdr:colOff>5283200</xdr:colOff>
      <xdr:row>6</xdr:row>
      <xdr:rowOff>209550</xdr:rowOff>
    </xdr:from>
    <xdr:to>
      <xdr:col>4</xdr:col>
      <xdr:colOff>447675</xdr:colOff>
      <xdr:row>8</xdr:row>
      <xdr:rowOff>130176</xdr:rowOff>
    </xdr:to>
    <xdr:cxnSp macro="">
      <xdr:nvCxnSpPr>
        <xdr:cNvPr id="17" name="Straight Arrow Connector 16">
          <a:extLst>
            <a:ext uri="{FF2B5EF4-FFF2-40B4-BE49-F238E27FC236}">
              <a16:creationId xmlns:a16="http://schemas.microsoft.com/office/drawing/2014/main" id="{CF4A6C5B-B18C-44E4-899F-44B35C0194DF}"/>
            </a:ext>
          </a:extLst>
        </xdr:cNvPr>
        <xdr:cNvCxnSpPr/>
      </xdr:nvCxnSpPr>
      <xdr:spPr>
        <a:xfrm flipV="1">
          <a:off x="6597650" y="1409700"/>
          <a:ext cx="1203325" cy="720726"/>
        </a:xfrm>
        <a:prstGeom prst="straightConnector1">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247650</xdr:colOff>
      <xdr:row>6</xdr:row>
      <xdr:rowOff>219075</xdr:rowOff>
    </xdr:from>
    <xdr:to>
      <xdr:col>13</xdr:col>
      <xdr:colOff>25400</xdr:colOff>
      <xdr:row>12</xdr:row>
      <xdr:rowOff>568325</xdr:rowOff>
    </xdr:to>
    <xdr:cxnSp macro="">
      <xdr:nvCxnSpPr>
        <xdr:cNvPr id="19" name="Elbow Connector 20">
          <a:extLst>
            <a:ext uri="{FF2B5EF4-FFF2-40B4-BE49-F238E27FC236}">
              <a16:creationId xmlns:a16="http://schemas.microsoft.com/office/drawing/2014/main" id="{66611D9E-82CA-4AED-862D-6D0BD5B387D9}"/>
            </a:ext>
          </a:extLst>
        </xdr:cNvPr>
        <xdr:cNvCxnSpPr/>
      </xdr:nvCxnSpPr>
      <xdr:spPr>
        <a:xfrm flipV="1">
          <a:off x="6943725" y="1419225"/>
          <a:ext cx="6350000" cy="2349500"/>
        </a:xfrm>
        <a:prstGeom prst="bentConnector3">
          <a:avLst>
            <a:gd name="adj1" fmla="val 98300"/>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xdr:from>
      <xdr:col>3</xdr:col>
      <xdr:colOff>149225</xdr:colOff>
      <xdr:row>6</xdr:row>
      <xdr:rowOff>295275</xdr:rowOff>
    </xdr:from>
    <xdr:to>
      <xdr:col>9</xdr:col>
      <xdr:colOff>6350</xdr:colOff>
      <xdr:row>10</xdr:row>
      <xdr:rowOff>187327</xdr:rowOff>
    </xdr:to>
    <xdr:cxnSp macro="">
      <xdr:nvCxnSpPr>
        <xdr:cNvPr id="20" name="Elbow Connector 48">
          <a:extLst>
            <a:ext uri="{FF2B5EF4-FFF2-40B4-BE49-F238E27FC236}">
              <a16:creationId xmlns:a16="http://schemas.microsoft.com/office/drawing/2014/main" id="{DB35FC7D-D725-4FC7-9D56-B858819B98B9}"/>
            </a:ext>
          </a:extLst>
        </xdr:cNvPr>
        <xdr:cNvCxnSpPr/>
      </xdr:nvCxnSpPr>
      <xdr:spPr>
        <a:xfrm flipV="1">
          <a:off x="6845300" y="1495425"/>
          <a:ext cx="3800475" cy="1282702"/>
        </a:xfrm>
        <a:prstGeom prst="bentConnector3">
          <a:avLst>
            <a:gd name="adj1" fmla="val 96539"/>
          </a:avLst>
        </a:prstGeom>
        <a:ln>
          <a:tailEnd type="triangle"/>
        </a:ln>
        <a:effectLst>
          <a:outerShdw blurRad="50800" dist="38100" dir="5400000" algn="t" rotWithShape="0">
            <a:prstClr val="black">
              <a:alpha val="40000"/>
            </a:prstClr>
          </a:outerShdw>
        </a:effectLst>
      </xdr:spPr>
      <xdr:style>
        <a:lnRef idx="3">
          <a:schemeClr val="dk1"/>
        </a:lnRef>
        <a:fillRef idx="0">
          <a:schemeClr val="dk1"/>
        </a:fillRef>
        <a:effectRef idx="2">
          <a:schemeClr val="dk1"/>
        </a:effectRef>
        <a:fontRef idx="minor">
          <a:schemeClr val="tx1"/>
        </a:fontRef>
      </xdr:style>
    </xdr:cxnSp>
    <xdr:clientData/>
  </xdr:twoCellAnchor>
  <xdr:twoCellAnchor editAs="oneCell">
    <xdr:from>
      <xdr:col>6</xdr:col>
      <xdr:colOff>606425</xdr:colOff>
      <xdr:row>15</xdr:row>
      <xdr:rowOff>568326</xdr:rowOff>
    </xdr:from>
    <xdr:to>
      <xdr:col>16</xdr:col>
      <xdr:colOff>19126</xdr:colOff>
      <xdr:row>21</xdr:row>
      <xdr:rowOff>619148</xdr:rowOff>
    </xdr:to>
    <xdr:pic>
      <xdr:nvPicPr>
        <xdr:cNvPr id="27" name="Picture 26">
          <a:extLst>
            <a:ext uri="{FF2B5EF4-FFF2-40B4-BE49-F238E27FC236}">
              <a16:creationId xmlns:a16="http://schemas.microsoft.com/office/drawing/2014/main" id="{B4D799FA-4A4E-F7DA-48BD-F20D6F3ED46A}"/>
            </a:ext>
          </a:extLst>
        </xdr:cNvPr>
        <xdr:cNvPicPr>
          <a:picLocks noChangeAspect="1"/>
        </xdr:cNvPicPr>
      </xdr:nvPicPr>
      <xdr:blipFill rotWithShape="1">
        <a:blip xmlns:r="http://schemas.openxmlformats.org/officeDocument/2006/relationships" r:embed="rId9"/>
        <a:srcRect l="3136"/>
        <a:stretch>
          <a:fillRect/>
        </a:stretch>
      </xdr:blipFill>
      <xdr:spPr>
        <a:xfrm>
          <a:off x="9274175" y="5140326"/>
          <a:ext cx="5984951" cy="242889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232589</xdr:colOff>
          <xdr:row>27</xdr:row>
          <xdr:rowOff>99681</xdr:rowOff>
        </xdr:from>
        <xdr:to>
          <xdr:col>20</xdr:col>
          <xdr:colOff>2087746</xdr:colOff>
          <xdr:row>27</xdr:row>
          <xdr:rowOff>1805319</xdr:rowOff>
        </xdr:to>
        <xdr:pic>
          <xdr:nvPicPr>
            <xdr:cNvPr id="16" name="Picture 15">
              <a:extLst>
                <a:ext uri="{FF2B5EF4-FFF2-40B4-BE49-F238E27FC236}">
                  <a16:creationId xmlns:a16="http://schemas.microsoft.com/office/drawing/2014/main" id="{00000000-0008-0000-0100-000010000000}"/>
                </a:ext>
              </a:extLst>
            </xdr:cNvPr>
            <xdr:cNvPicPr>
              <a:picLocks noChangeAspect="1" noChangeArrowheads="1"/>
              <a:extLst>
                <a:ext uri="{84589F7E-364E-4C9E-8A38-B11213B215E9}">
                  <a14:cameraTool cellRange="$C$42:$F$52" spid="_x0000_s26690"/>
                </a:ext>
              </a:extLst>
            </xdr:cNvPicPr>
          </xdr:nvPicPr>
          <xdr:blipFill>
            <a:blip xmlns:r="http://schemas.openxmlformats.org/officeDocument/2006/relationships" r:embed="rId1"/>
            <a:srcRect/>
            <a:stretch>
              <a:fillRect/>
            </a:stretch>
          </xdr:blipFill>
          <xdr:spPr bwMode="auto">
            <a:xfrm>
              <a:off x="18191645" y="7957807"/>
              <a:ext cx="1855157" cy="1705638"/>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20</xdr:col>
          <xdr:colOff>636846</xdr:colOff>
          <xdr:row>29</xdr:row>
          <xdr:rowOff>143982</xdr:rowOff>
        </xdr:from>
        <xdr:to>
          <xdr:col>20</xdr:col>
          <xdr:colOff>1185087</xdr:colOff>
          <xdr:row>29</xdr:row>
          <xdr:rowOff>589364</xdr:rowOff>
        </xdr:to>
        <xdr:pic>
          <xdr:nvPicPr>
            <xdr:cNvPr id="18" name="Picture 17">
              <a:extLst>
                <a:ext uri="{FF2B5EF4-FFF2-40B4-BE49-F238E27FC236}">
                  <a16:creationId xmlns:a16="http://schemas.microsoft.com/office/drawing/2014/main" id="{00000000-0008-0000-0100-000012000000}"/>
                </a:ext>
              </a:extLst>
            </xdr:cNvPr>
            <xdr:cNvPicPr>
              <a:picLocks noChangeAspect="1" noChangeArrowheads="1"/>
              <a:extLst>
                <a:ext uri="{84589F7E-364E-4C9E-8A38-B11213B215E9}">
                  <a14:cameraTool cellRange="$J$36" spid="_x0000_s26691"/>
                </a:ext>
              </a:extLst>
            </xdr:cNvPicPr>
          </xdr:nvPicPr>
          <xdr:blipFill>
            <a:blip xmlns:r="http://schemas.openxmlformats.org/officeDocument/2006/relationships" r:embed="rId2"/>
            <a:srcRect/>
            <a:stretch>
              <a:fillRect/>
            </a:stretch>
          </xdr:blipFill>
          <xdr:spPr bwMode="auto">
            <a:xfrm>
              <a:off x="18595902" y="11535218"/>
              <a:ext cx="548241" cy="445382"/>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editAs="oneCell">
    <xdr:from>
      <xdr:col>7</xdr:col>
      <xdr:colOff>1295400</xdr:colOff>
      <xdr:row>12</xdr:row>
      <xdr:rowOff>123825</xdr:rowOff>
    </xdr:from>
    <xdr:to>
      <xdr:col>9</xdr:col>
      <xdr:colOff>390525</xdr:colOff>
      <xdr:row>15</xdr:row>
      <xdr:rowOff>93858</xdr:rowOff>
    </xdr:to>
    <xdr:pic>
      <xdr:nvPicPr>
        <xdr:cNvPr id="4" name="Picture 3">
          <a:extLst>
            <a:ext uri="{FF2B5EF4-FFF2-40B4-BE49-F238E27FC236}">
              <a16:creationId xmlns:a16="http://schemas.microsoft.com/office/drawing/2014/main" id="{C02FAC08-FCBA-EE17-587C-74EBF21C7964}"/>
            </a:ext>
          </a:extLst>
        </xdr:cNvPr>
        <xdr:cNvPicPr>
          <a:picLocks noChangeAspect="1"/>
        </xdr:cNvPicPr>
      </xdr:nvPicPr>
      <xdr:blipFill rotWithShape="1">
        <a:blip xmlns:r="http://schemas.openxmlformats.org/officeDocument/2006/relationships" r:embed="rId3"/>
        <a:srcRect l="940" t="1818" r="1"/>
        <a:stretch>
          <a:fillRect/>
        </a:stretch>
      </xdr:blipFill>
      <xdr:spPr>
        <a:xfrm>
          <a:off x="8134350" y="4333875"/>
          <a:ext cx="1819275" cy="111303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360</xdr:col>
          <xdr:colOff>146050</xdr:colOff>
          <xdr:row>1</xdr:row>
          <xdr:rowOff>0</xdr:rowOff>
        </xdr:from>
        <xdr:to>
          <xdr:col>360</xdr:col>
          <xdr:colOff>469900</xdr:colOff>
          <xdr:row>2</xdr:row>
          <xdr:rowOff>0</xdr:rowOff>
        </xdr:to>
        <xdr:sp macro="" textlink="">
          <xdr:nvSpPr>
            <xdr:cNvPr id="8198" name="Drop Down 6" hidden="1">
              <a:extLst>
                <a:ext uri="{63B3BB69-23CF-44E3-9099-C40C66FF867C}">
                  <a14:compatExt spid="_x0000_s8198"/>
                </a:ext>
                <a:ext uri="{FF2B5EF4-FFF2-40B4-BE49-F238E27FC236}">
                  <a16:creationId xmlns:a16="http://schemas.microsoft.com/office/drawing/2014/main" id="{00000000-0008-0000-0200-000006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359</xdr:col>
      <xdr:colOff>723900</xdr:colOff>
      <xdr:row>0</xdr:row>
      <xdr:rowOff>114300</xdr:rowOff>
    </xdr:from>
    <xdr:to>
      <xdr:col>360</xdr:col>
      <xdr:colOff>714375</xdr:colOff>
      <xdr:row>3</xdr:row>
      <xdr:rowOff>47625</xdr:rowOff>
    </xdr:to>
    <xdr:sp macro="" textlink="">
      <xdr:nvSpPr>
        <xdr:cNvPr id="3" name="Rectangle 2">
          <a:extLst>
            <a:ext uri="{FF2B5EF4-FFF2-40B4-BE49-F238E27FC236}">
              <a16:creationId xmlns:a16="http://schemas.microsoft.com/office/drawing/2014/main" id="{00000000-0008-0000-0200-000003000000}"/>
            </a:ext>
          </a:extLst>
        </xdr:cNvPr>
        <xdr:cNvSpPr/>
      </xdr:nvSpPr>
      <xdr:spPr>
        <a:xfrm>
          <a:off x="299446950" y="114300"/>
          <a:ext cx="828675" cy="552450"/>
        </a:xfrm>
        <a:prstGeom prst="rect">
          <a:avLst/>
        </a:prstGeom>
        <a:solidFill>
          <a:schemeClr val="bg1">
            <a:lumMod val="85000"/>
          </a:schemeClr>
        </a:solidFill>
        <a:ln>
          <a:noFill/>
        </a:ln>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10</xdr:col>
      <xdr:colOff>95250</xdr:colOff>
      <xdr:row>1</xdr:row>
      <xdr:rowOff>30389</xdr:rowOff>
    </xdr:from>
    <xdr:to>
      <xdr:col>11</xdr:col>
      <xdr:colOff>726814</xdr:colOff>
      <xdr:row>6</xdr:row>
      <xdr:rowOff>28484</xdr:rowOff>
    </xdr:to>
    <xdr:pic>
      <xdr:nvPicPr>
        <xdr:cNvPr id="4" name="Picture 3">
          <a:extLst>
            <a:ext uri="{FF2B5EF4-FFF2-40B4-BE49-F238E27FC236}">
              <a16:creationId xmlns:a16="http://schemas.microsoft.com/office/drawing/2014/main" id="{57FE1B47-A7E3-4C28-A730-2DF198FE9EB4}"/>
            </a:ext>
          </a:extLst>
        </xdr:cNvPr>
        <xdr:cNvPicPr>
          <a:picLocks noChangeAspect="1"/>
        </xdr:cNvPicPr>
      </xdr:nvPicPr>
      <xdr:blipFill rotWithShape="1">
        <a:blip xmlns:r="http://schemas.openxmlformats.org/officeDocument/2006/relationships" r:embed="rId1"/>
        <a:srcRect l="940" t="1818" r="1"/>
        <a:stretch>
          <a:fillRect/>
        </a:stretch>
      </xdr:blipFill>
      <xdr:spPr>
        <a:xfrm>
          <a:off x="5959929" y="234496"/>
          <a:ext cx="1655273" cy="101736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590550</xdr:colOff>
      <xdr:row>0</xdr:row>
      <xdr:rowOff>0</xdr:rowOff>
    </xdr:from>
    <xdr:to>
      <xdr:col>7</xdr:col>
      <xdr:colOff>186690</xdr:colOff>
      <xdr:row>3</xdr:row>
      <xdr:rowOff>189325</xdr:rowOff>
    </xdr:to>
    <xdr:pic>
      <xdr:nvPicPr>
        <xdr:cNvPr id="3" name="Pictur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2647950" y="0"/>
          <a:ext cx="2276475" cy="7894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16</xdr:col>
      <xdr:colOff>419100</xdr:colOff>
      <xdr:row>28</xdr:row>
      <xdr:rowOff>85725</xdr:rowOff>
    </xdr:from>
    <xdr:to>
      <xdr:col>18</xdr:col>
      <xdr:colOff>428625</xdr:colOff>
      <xdr:row>35</xdr:row>
      <xdr:rowOff>95250</xdr:rowOff>
    </xdr:to>
    <xdr:grpSp>
      <xdr:nvGrpSpPr>
        <xdr:cNvPr id="4" name="Group 3">
          <a:extLst>
            <a:ext uri="{FF2B5EF4-FFF2-40B4-BE49-F238E27FC236}">
              <a16:creationId xmlns:a16="http://schemas.microsoft.com/office/drawing/2014/main" id="{00000000-0008-0000-0400-000004000000}"/>
            </a:ext>
          </a:extLst>
        </xdr:cNvPr>
        <xdr:cNvGrpSpPr/>
      </xdr:nvGrpSpPr>
      <xdr:grpSpPr>
        <a:xfrm>
          <a:off x="14147800" y="5711825"/>
          <a:ext cx="1685925" cy="1438275"/>
          <a:chOff x="14925675" y="5229225"/>
          <a:chExt cx="1809750" cy="1419225"/>
        </a:xfrm>
      </xdr:grpSpPr>
      <xdr:sp macro="" textlink="">
        <xdr:nvSpPr>
          <xdr:cNvPr id="3" name="Rectangle 2">
            <a:extLst>
              <a:ext uri="{FF2B5EF4-FFF2-40B4-BE49-F238E27FC236}">
                <a16:creationId xmlns:a16="http://schemas.microsoft.com/office/drawing/2014/main" id="{00000000-0008-0000-0400-000003000000}"/>
              </a:ext>
            </a:extLst>
          </xdr:cNvPr>
          <xdr:cNvSpPr/>
        </xdr:nvSpPr>
        <xdr:spPr>
          <a:xfrm>
            <a:off x="14925675" y="5229225"/>
            <a:ext cx="1809750" cy="1409700"/>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pic macro="[0]!ExportCSV">
        <xdr:nvPicPr>
          <xdr:cNvPr id="7" name="Picture 6">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001876" y="5229225"/>
            <a:ext cx="1695449" cy="1419225"/>
          </a:xfrm>
          <a:prstGeom prst="rect">
            <a:avLst/>
          </a:prstGeom>
        </xdr:spPr>
      </xdr:pic>
    </xdr:grpSp>
    <xdr:clientData/>
  </xdr:twoCellAnchor>
  <mc:AlternateContent xmlns:mc="http://schemas.openxmlformats.org/markup-compatibility/2006">
    <mc:Choice xmlns:a14="http://schemas.microsoft.com/office/drawing/2010/main" Requires="a14">
      <xdr:twoCellAnchor editAs="oneCell">
        <xdr:from>
          <xdr:col>16</xdr:col>
          <xdr:colOff>419100</xdr:colOff>
          <xdr:row>11</xdr:row>
          <xdr:rowOff>0</xdr:rowOff>
        </xdr:from>
        <xdr:to>
          <xdr:col>18</xdr:col>
          <xdr:colOff>438150</xdr:colOff>
          <xdr:row>13</xdr:row>
          <xdr:rowOff>158750</xdr:rowOff>
        </xdr:to>
        <xdr:sp macro="" textlink="">
          <xdr:nvSpPr>
            <xdr:cNvPr id="9219" name="ToggleButton1"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8</xdr:row>
          <xdr:rowOff>57150</xdr:rowOff>
        </xdr:from>
        <xdr:to>
          <xdr:col>18</xdr:col>
          <xdr:colOff>444500</xdr:colOff>
          <xdr:row>10</xdr:row>
          <xdr:rowOff>12700</xdr:rowOff>
        </xdr:to>
        <xdr:sp macro="" textlink="">
          <xdr:nvSpPr>
            <xdr:cNvPr id="9220" name="ComboBox1"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16</xdr:row>
          <xdr:rowOff>0</xdr:rowOff>
        </xdr:from>
        <xdr:to>
          <xdr:col>18</xdr:col>
          <xdr:colOff>438150</xdr:colOff>
          <xdr:row>17</xdr:row>
          <xdr:rowOff>95250</xdr:rowOff>
        </xdr:to>
        <xdr:sp macro="" textlink="">
          <xdr:nvSpPr>
            <xdr:cNvPr id="9221" name="TextBox1"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14</xdr:row>
          <xdr:rowOff>165100</xdr:rowOff>
        </xdr:from>
        <xdr:to>
          <xdr:col>18</xdr:col>
          <xdr:colOff>438150</xdr:colOff>
          <xdr:row>16</xdr:row>
          <xdr:rowOff>0</xdr:rowOff>
        </xdr:to>
        <xdr:sp macro="" textlink="">
          <xdr:nvSpPr>
            <xdr:cNvPr id="9222" name="Label1"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22</xdr:row>
          <xdr:rowOff>146050</xdr:rowOff>
        </xdr:from>
        <xdr:to>
          <xdr:col>18</xdr:col>
          <xdr:colOff>336550</xdr:colOff>
          <xdr:row>25</xdr:row>
          <xdr:rowOff>19050</xdr:rowOff>
        </xdr:to>
        <xdr:sp macro="" textlink="">
          <xdr:nvSpPr>
            <xdr:cNvPr id="9223" name="CommandButton1" hidden="1">
              <a:extLst>
                <a:ext uri="{63B3BB69-23CF-44E3-9099-C40C66FF867C}">
                  <a14:compatExt spid="_x0000_s9223"/>
                </a:ext>
                <a:ext uri="{FF2B5EF4-FFF2-40B4-BE49-F238E27FC236}">
                  <a16:creationId xmlns:a16="http://schemas.microsoft.com/office/drawing/2014/main" id="{00000000-0008-0000-0400-000007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2</xdr:row>
          <xdr:rowOff>69850</xdr:rowOff>
        </xdr:from>
        <xdr:to>
          <xdr:col>6</xdr:col>
          <xdr:colOff>19050</xdr:colOff>
          <xdr:row>6</xdr:row>
          <xdr:rowOff>234950</xdr:rowOff>
        </xdr:to>
        <xdr:sp macro="" textlink="">
          <xdr:nvSpPr>
            <xdr:cNvPr id="9224" name="Image1" hidden="1">
              <a:extLst>
                <a:ext uri="{63B3BB69-23CF-44E3-9099-C40C66FF867C}">
                  <a14:compatExt spid="_x0000_s9224"/>
                </a:ext>
                <a:ext uri="{FF2B5EF4-FFF2-40B4-BE49-F238E27FC236}">
                  <a16:creationId xmlns:a16="http://schemas.microsoft.com/office/drawing/2014/main" id="{00000000-0008-0000-0400-000008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18</xdr:row>
          <xdr:rowOff>152400</xdr:rowOff>
        </xdr:from>
        <xdr:to>
          <xdr:col>17</xdr:col>
          <xdr:colOff>412750</xdr:colOff>
          <xdr:row>21</xdr:row>
          <xdr:rowOff>107950</xdr:rowOff>
        </xdr:to>
        <xdr:sp macro="" textlink="">
          <xdr:nvSpPr>
            <xdr:cNvPr id="9225" name="CommandButton2" hidden="1">
              <a:extLst>
                <a:ext uri="{63B3BB69-23CF-44E3-9099-C40C66FF867C}">
                  <a14:compatExt spid="_x0000_s9225"/>
                </a:ext>
                <a:ext uri="{FF2B5EF4-FFF2-40B4-BE49-F238E27FC236}">
                  <a16:creationId xmlns:a16="http://schemas.microsoft.com/office/drawing/2014/main" id="{00000000-0008-0000-0400-000009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450850</xdr:colOff>
          <xdr:row>18</xdr:row>
          <xdr:rowOff>152400</xdr:rowOff>
        </xdr:from>
        <xdr:to>
          <xdr:col>18</xdr:col>
          <xdr:colOff>444500</xdr:colOff>
          <xdr:row>21</xdr:row>
          <xdr:rowOff>107950</xdr:rowOff>
        </xdr:to>
        <xdr:sp macro="" textlink="">
          <xdr:nvSpPr>
            <xdr:cNvPr id="9226" name="CommandButton3" hidden="1">
              <a:extLst>
                <a:ext uri="{63B3BB69-23CF-44E3-9099-C40C66FF867C}">
                  <a14:compatExt spid="_x0000_s9226"/>
                </a:ext>
                <a:ext uri="{FF2B5EF4-FFF2-40B4-BE49-F238E27FC236}">
                  <a16:creationId xmlns:a16="http://schemas.microsoft.com/office/drawing/2014/main" id="{00000000-0008-0000-0400-00000A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25</xdr:row>
          <xdr:rowOff>76200</xdr:rowOff>
        </xdr:from>
        <xdr:to>
          <xdr:col>18</xdr:col>
          <xdr:colOff>336550</xdr:colOff>
          <xdr:row>27</xdr:row>
          <xdr:rowOff>152400</xdr:rowOff>
        </xdr:to>
        <xdr:sp macro="" textlink="">
          <xdr:nvSpPr>
            <xdr:cNvPr id="9230" name="CommandButton4" hidden="1">
              <a:extLst>
                <a:ext uri="{63B3BB69-23CF-44E3-9099-C40C66FF867C}">
                  <a14:compatExt spid="_x0000_s9230"/>
                </a:ext>
                <a:ext uri="{FF2B5EF4-FFF2-40B4-BE49-F238E27FC236}">
                  <a16:creationId xmlns:a16="http://schemas.microsoft.com/office/drawing/2014/main" id="{00000000-0008-0000-0400-00000E2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9</xdr:col>
      <xdr:colOff>755650</xdr:colOff>
      <xdr:row>0</xdr:row>
      <xdr:rowOff>63500</xdr:rowOff>
    </xdr:from>
    <xdr:to>
      <xdr:col>17</xdr:col>
      <xdr:colOff>482600</xdr:colOff>
      <xdr:row>34</xdr:row>
      <xdr:rowOff>85889</xdr:rowOff>
    </xdr:to>
    <xdr:pic>
      <xdr:nvPicPr>
        <xdr:cNvPr id="8" name="Picture 5">
          <a:extLst>
            <a:ext uri="{FF2B5EF4-FFF2-40B4-BE49-F238E27FC236}">
              <a16:creationId xmlns:a16="http://schemas.microsoft.com/office/drawing/2014/main" id="{605D567A-99D0-546E-05ED-B185CED2089D}"/>
            </a:ext>
          </a:extLst>
        </xdr:cNvPr>
        <xdr:cNvPicPr>
          <a:picLocks noChangeAspect="1"/>
        </xdr:cNvPicPr>
      </xdr:nvPicPr>
      <xdr:blipFill>
        <a:blip xmlns:r="http://schemas.openxmlformats.org/officeDocument/2006/relationships" r:embed="rId1"/>
        <a:stretch>
          <a:fillRect/>
        </a:stretch>
      </xdr:blipFill>
      <xdr:spPr>
        <a:xfrm>
          <a:off x="8299450" y="63500"/>
          <a:ext cx="6432550" cy="6715289"/>
        </a:xfrm>
        <a:prstGeom prst="rect">
          <a:avLst/>
        </a:prstGeom>
      </xdr:spPr>
    </xdr:pic>
    <xdr:clientData/>
  </xdr:twoCellAnchor>
  <xdr:twoCellAnchor editAs="oneCell">
    <xdr:from>
      <xdr:col>0</xdr:col>
      <xdr:colOff>177800</xdr:colOff>
      <xdr:row>0</xdr:row>
      <xdr:rowOff>50800</xdr:rowOff>
    </xdr:from>
    <xdr:to>
      <xdr:col>9</xdr:col>
      <xdr:colOff>572484</xdr:colOff>
      <xdr:row>17</xdr:row>
      <xdr:rowOff>107950</xdr:rowOff>
    </xdr:to>
    <xdr:pic>
      <xdr:nvPicPr>
        <xdr:cNvPr id="4" name="Picture 6">
          <a:extLst>
            <a:ext uri="{FF2B5EF4-FFF2-40B4-BE49-F238E27FC236}">
              <a16:creationId xmlns:a16="http://schemas.microsoft.com/office/drawing/2014/main" id="{35FCA2C0-20EF-D6F1-E9E3-FBE123D59FEA}"/>
            </a:ext>
          </a:extLst>
        </xdr:cNvPr>
        <xdr:cNvPicPr>
          <a:picLocks noChangeAspect="1"/>
        </xdr:cNvPicPr>
      </xdr:nvPicPr>
      <xdr:blipFill>
        <a:blip xmlns:r="http://schemas.openxmlformats.org/officeDocument/2006/relationships" r:embed="rId2"/>
        <a:stretch>
          <a:fillRect/>
        </a:stretch>
      </xdr:blipFill>
      <xdr:spPr>
        <a:xfrm>
          <a:off x="177800" y="50800"/>
          <a:ext cx="7938484" cy="3403600"/>
        </a:xfrm>
        <a:prstGeom prst="rect">
          <a:avLst/>
        </a:prstGeom>
      </xdr:spPr>
    </xdr:pic>
    <xdr:clientData/>
  </xdr:twoCellAnchor>
  <xdr:twoCellAnchor editAs="oneCell">
    <xdr:from>
      <xdr:col>0</xdr:col>
      <xdr:colOff>254000</xdr:colOff>
      <xdr:row>18</xdr:row>
      <xdr:rowOff>155082</xdr:rowOff>
    </xdr:from>
    <xdr:to>
      <xdr:col>9</xdr:col>
      <xdr:colOff>495300</xdr:colOff>
      <xdr:row>53</xdr:row>
      <xdr:rowOff>109485</xdr:rowOff>
    </xdr:to>
    <xdr:pic>
      <xdr:nvPicPr>
        <xdr:cNvPr id="3" name="Picture 9">
          <a:extLst>
            <a:ext uri="{FF2B5EF4-FFF2-40B4-BE49-F238E27FC236}">
              <a16:creationId xmlns:a16="http://schemas.microsoft.com/office/drawing/2014/main" id="{34F59E4D-8EF1-FC18-D829-E7B73D1A84BB}"/>
            </a:ext>
          </a:extLst>
        </xdr:cNvPr>
        <xdr:cNvPicPr>
          <a:picLocks noChangeAspect="1"/>
        </xdr:cNvPicPr>
      </xdr:nvPicPr>
      <xdr:blipFill>
        <a:blip xmlns:r="http://schemas.openxmlformats.org/officeDocument/2006/relationships" r:embed="rId3"/>
        <a:stretch>
          <a:fillRect/>
        </a:stretch>
      </xdr:blipFill>
      <xdr:spPr>
        <a:xfrm>
          <a:off x="254000" y="3812682"/>
          <a:ext cx="7785100" cy="6844153"/>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20.emf"/><Relationship Id="rId18" Type="http://schemas.openxmlformats.org/officeDocument/2006/relationships/control" Target="../activeX/activeX8.xml"/><Relationship Id="rId3" Type="http://schemas.openxmlformats.org/officeDocument/2006/relationships/vmlDrawing" Target="../drawings/vmlDrawing3.vml"/><Relationship Id="rId21" Type="http://schemas.openxmlformats.org/officeDocument/2006/relationships/image" Target="../media/image24.emf"/><Relationship Id="rId7" Type="http://schemas.openxmlformats.org/officeDocument/2006/relationships/image" Target="../media/image17.emf"/><Relationship Id="rId12" Type="http://schemas.openxmlformats.org/officeDocument/2006/relationships/control" Target="../activeX/activeX5.xml"/><Relationship Id="rId17" Type="http://schemas.openxmlformats.org/officeDocument/2006/relationships/image" Target="../media/image22.emf"/><Relationship Id="rId2" Type="http://schemas.openxmlformats.org/officeDocument/2006/relationships/drawing" Target="../drawings/drawing5.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5.bin"/><Relationship Id="rId6" Type="http://schemas.openxmlformats.org/officeDocument/2006/relationships/control" Target="../activeX/activeX2.xml"/><Relationship Id="rId11" Type="http://schemas.openxmlformats.org/officeDocument/2006/relationships/image" Target="../media/image19.emf"/><Relationship Id="rId5" Type="http://schemas.openxmlformats.org/officeDocument/2006/relationships/image" Target="../media/image16.emf"/><Relationship Id="rId15" Type="http://schemas.openxmlformats.org/officeDocument/2006/relationships/image" Target="../media/image21.emf"/><Relationship Id="rId10" Type="http://schemas.openxmlformats.org/officeDocument/2006/relationships/control" Target="../activeX/activeX4.xml"/><Relationship Id="rId19" Type="http://schemas.openxmlformats.org/officeDocument/2006/relationships/image" Target="../media/image23.emf"/><Relationship Id="rId4" Type="http://schemas.openxmlformats.org/officeDocument/2006/relationships/control" Target="../activeX/activeX1.xml"/><Relationship Id="rId9" Type="http://schemas.openxmlformats.org/officeDocument/2006/relationships/image" Target="../media/image18.emf"/><Relationship Id="rId14" Type="http://schemas.openxmlformats.org/officeDocument/2006/relationships/control" Target="../activeX/activeX6.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00B0F0"/>
    <pageSetUpPr autoPageBreaks="0"/>
  </sheetPr>
  <dimension ref="B1:MN77"/>
  <sheetViews>
    <sheetView tabSelected="1" topLeftCell="H44" zoomScale="80" zoomScaleNormal="80" workbookViewId="0">
      <selection activeCell="S50" sqref="S50"/>
    </sheetView>
  </sheetViews>
  <sheetFormatPr defaultColWidth="8.6640625" defaultRowHeight="15.5"/>
  <cols>
    <col min="1" max="2" width="8.6640625" style="17"/>
    <col min="3" max="3" width="70.5" style="79" customWidth="1"/>
    <col min="4" max="351" width="8.6640625" style="17"/>
    <col min="352" max="352" width="9.33203125" style="17" bestFit="1" customWidth="1"/>
    <col min="353" max="16384" width="8.6640625" style="17"/>
  </cols>
  <sheetData>
    <row r="1" spans="2:352">
      <c r="B1" s="26"/>
      <c r="C1" s="73"/>
      <c r="D1" s="26"/>
      <c r="E1" s="26"/>
      <c r="F1" s="26"/>
      <c r="G1" s="26"/>
      <c r="H1" s="26"/>
      <c r="I1" s="25"/>
      <c r="J1" s="25"/>
      <c r="K1" s="25"/>
      <c r="L1" s="25"/>
      <c r="M1" s="25"/>
      <c r="N1" s="25"/>
      <c r="O1" s="25"/>
      <c r="P1" s="25"/>
      <c r="Q1" s="25"/>
      <c r="R1" s="25"/>
      <c r="MN1" s="84">
        <v>44341</v>
      </c>
    </row>
    <row r="2" spans="2:352">
      <c r="B2" s="26"/>
      <c r="C2" s="73"/>
      <c r="D2" s="26"/>
      <c r="E2" s="26"/>
      <c r="F2" s="26"/>
      <c r="G2" s="26"/>
      <c r="H2" s="26"/>
      <c r="I2" s="25"/>
      <c r="J2" s="25"/>
      <c r="K2" s="25"/>
      <c r="L2" s="25"/>
      <c r="M2" s="25"/>
      <c r="N2" s="25"/>
      <c r="O2" s="25"/>
      <c r="P2" s="25"/>
      <c r="Q2" s="25"/>
      <c r="R2" s="25"/>
    </row>
    <row r="3" spans="2:352" ht="16" customHeight="1">
      <c r="B3" s="172" t="s">
        <v>0</v>
      </c>
      <c r="C3" s="172"/>
      <c r="D3" s="172"/>
      <c r="E3" s="26"/>
      <c r="F3" s="26"/>
      <c r="G3" s="26"/>
      <c r="H3" s="26"/>
      <c r="I3" s="25"/>
      <c r="J3" s="25"/>
      <c r="K3" s="25"/>
      <c r="L3" s="25"/>
      <c r="M3" s="25"/>
      <c r="N3" s="25"/>
      <c r="O3" s="25"/>
      <c r="P3" s="25"/>
      <c r="Q3" s="25"/>
      <c r="R3" s="25"/>
    </row>
    <row r="4" spans="2:352" ht="16" customHeight="1">
      <c r="B4" s="172"/>
      <c r="C4" s="172"/>
      <c r="D4" s="172"/>
      <c r="E4" s="26"/>
      <c r="F4" s="26"/>
      <c r="G4" s="26"/>
      <c r="H4" s="26"/>
      <c r="I4" s="25"/>
      <c r="J4" s="25"/>
      <c r="K4" s="25"/>
      <c r="L4" s="25"/>
      <c r="M4" s="25"/>
      <c r="N4" s="25"/>
      <c r="O4" s="25"/>
      <c r="P4" s="25"/>
      <c r="Q4" s="25"/>
      <c r="R4" s="25"/>
    </row>
    <row r="5" spans="2:352">
      <c r="B5" s="26"/>
      <c r="C5" s="73"/>
      <c r="D5" s="26"/>
      <c r="E5" s="26"/>
      <c r="F5" s="26"/>
      <c r="G5" s="26"/>
      <c r="H5" s="26"/>
      <c r="I5" s="25"/>
      <c r="J5" s="25"/>
      <c r="K5" s="25"/>
      <c r="L5" s="25"/>
      <c r="M5" s="25"/>
      <c r="N5" s="25"/>
      <c r="O5" s="25"/>
      <c r="P5" s="25"/>
      <c r="Q5" s="25"/>
      <c r="R5" s="25"/>
    </row>
    <row r="6" spans="2:352" ht="16" thickBot="1">
      <c r="B6" s="27" t="s">
        <v>1</v>
      </c>
      <c r="C6" s="77"/>
      <c r="D6" s="28"/>
      <c r="E6" s="25"/>
      <c r="F6" s="25"/>
      <c r="G6" s="25"/>
      <c r="H6" s="25"/>
      <c r="I6" s="25"/>
      <c r="J6" s="25"/>
      <c r="K6" s="25"/>
      <c r="L6" s="25"/>
      <c r="M6" s="25"/>
      <c r="N6" s="25"/>
      <c r="O6" s="25"/>
      <c r="P6" s="25"/>
      <c r="Q6" s="25"/>
      <c r="R6" s="25"/>
    </row>
    <row r="7" spans="2:352" ht="47" thickTop="1">
      <c r="B7" s="26"/>
      <c r="C7" s="73" t="s">
        <v>2</v>
      </c>
      <c r="D7" s="26"/>
      <c r="E7" s="26"/>
      <c r="F7" s="26"/>
      <c r="G7" s="26"/>
      <c r="H7" s="26"/>
      <c r="I7" s="25"/>
      <c r="J7" s="25"/>
      <c r="K7" s="25"/>
      <c r="L7" s="25"/>
      <c r="M7" s="25"/>
      <c r="N7" s="25"/>
      <c r="O7" s="25"/>
      <c r="P7" s="25"/>
      <c r="Q7" s="25"/>
      <c r="R7" s="25"/>
    </row>
    <row r="8" spans="2:352">
      <c r="B8" s="26"/>
      <c r="C8" s="78"/>
      <c r="D8" s="26"/>
      <c r="E8" s="26"/>
      <c r="F8" s="26"/>
      <c r="G8" s="26"/>
      <c r="H8" s="26"/>
      <c r="I8" s="25"/>
      <c r="J8" s="25"/>
      <c r="K8" s="25"/>
      <c r="L8" s="25"/>
      <c r="M8" s="25"/>
      <c r="N8" s="25"/>
      <c r="O8" s="25"/>
      <c r="P8" s="25"/>
      <c r="Q8" s="25"/>
      <c r="R8" s="25"/>
    </row>
    <row r="9" spans="2:352" ht="30.75" customHeight="1">
      <c r="B9" s="26"/>
      <c r="C9" s="73" t="s">
        <v>3</v>
      </c>
      <c r="D9" s="26"/>
      <c r="E9" s="26"/>
      <c r="F9" s="26"/>
      <c r="G9" s="26"/>
      <c r="H9" s="26"/>
      <c r="I9" s="25"/>
      <c r="J9" s="25"/>
      <c r="K9" s="25"/>
      <c r="L9" s="25"/>
      <c r="M9" s="25"/>
      <c r="N9" s="25"/>
      <c r="O9" s="25"/>
      <c r="P9" s="25"/>
      <c r="Q9" s="25"/>
      <c r="R9" s="25"/>
    </row>
    <row r="10" spans="2:352">
      <c r="B10" s="26"/>
      <c r="C10" s="76"/>
      <c r="D10" s="26"/>
      <c r="E10" s="26"/>
      <c r="F10" s="26"/>
      <c r="G10" s="26"/>
      <c r="H10" s="26"/>
      <c r="I10" s="25"/>
      <c r="J10" s="25"/>
      <c r="K10" s="25"/>
      <c r="L10" s="25"/>
      <c r="M10" s="25"/>
      <c r="N10" s="25"/>
      <c r="O10" s="25"/>
      <c r="P10" s="25"/>
      <c r="Q10" s="25"/>
      <c r="R10" s="25"/>
    </row>
    <row r="11" spans="2:352" ht="32.25" customHeight="1">
      <c r="B11" s="26"/>
      <c r="C11" s="73" t="s">
        <v>4</v>
      </c>
      <c r="D11" s="26"/>
      <c r="E11" s="26"/>
      <c r="F11" s="26"/>
      <c r="G11" s="26"/>
      <c r="H11" s="26"/>
      <c r="I11" s="25"/>
      <c r="J11" s="25"/>
      <c r="K11" s="25"/>
      <c r="L11" s="25"/>
      <c r="M11" s="25"/>
      <c r="N11" s="25"/>
      <c r="O11" s="25"/>
      <c r="P11" s="25"/>
      <c r="Q11" s="25"/>
      <c r="R11" s="25"/>
    </row>
    <row r="12" spans="2:352">
      <c r="B12" s="26"/>
      <c r="C12" s="73"/>
      <c r="D12" s="26"/>
      <c r="E12" s="26"/>
      <c r="F12" s="26"/>
      <c r="G12" s="26"/>
      <c r="H12" s="26"/>
      <c r="I12" s="25"/>
      <c r="J12" s="25"/>
      <c r="K12" s="25"/>
      <c r="L12" s="25"/>
      <c r="M12" s="25"/>
      <c r="N12" s="25"/>
      <c r="O12" s="25"/>
      <c r="P12" s="25"/>
      <c r="Q12" s="25"/>
      <c r="R12" s="25"/>
    </row>
    <row r="13" spans="2:352" ht="76.5" customHeight="1">
      <c r="B13" s="26"/>
      <c r="C13" s="73" t="s">
        <v>5</v>
      </c>
      <c r="D13" s="26"/>
      <c r="E13" s="26"/>
      <c r="F13" s="26"/>
      <c r="G13" s="26"/>
      <c r="H13" s="26"/>
      <c r="I13" s="25"/>
      <c r="J13" s="25"/>
      <c r="K13" s="25"/>
      <c r="L13" s="25"/>
      <c r="M13" s="25"/>
      <c r="N13" s="25"/>
      <c r="O13" s="25"/>
      <c r="P13" s="25"/>
      <c r="Q13" s="25"/>
      <c r="R13" s="25"/>
    </row>
    <row r="14" spans="2:352">
      <c r="B14" s="26"/>
      <c r="C14" s="73"/>
      <c r="D14" s="26"/>
      <c r="E14" s="26"/>
      <c r="F14" s="26"/>
      <c r="G14" s="26"/>
      <c r="H14" s="26"/>
      <c r="I14" s="25"/>
      <c r="J14" s="25"/>
      <c r="K14" s="25"/>
      <c r="L14" s="25"/>
      <c r="M14" s="25"/>
      <c r="N14" s="25"/>
      <c r="O14" s="25"/>
      <c r="P14" s="25"/>
      <c r="Q14" s="25"/>
      <c r="R14" s="25"/>
    </row>
    <row r="15" spans="2:352" ht="16" thickBot="1">
      <c r="B15" s="173" t="s">
        <v>6</v>
      </c>
      <c r="C15" s="173"/>
      <c r="D15" s="28"/>
      <c r="E15" s="26"/>
      <c r="F15" s="26"/>
      <c r="G15" s="26"/>
      <c r="H15" s="26"/>
      <c r="I15" s="25"/>
      <c r="J15" s="25"/>
      <c r="K15" s="25"/>
      <c r="L15" s="25"/>
      <c r="M15" s="25"/>
      <c r="N15" s="25"/>
      <c r="O15" s="25"/>
      <c r="P15" s="25"/>
      <c r="Q15" s="25"/>
      <c r="R15" s="25"/>
    </row>
    <row r="16" spans="2:352" ht="48" customHeight="1" thickTop="1">
      <c r="B16" s="26"/>
      <c r="C16" s="73" t="s">
        <v>7</v>
      </c>
      <c r="D16" s="26"/>
      <c r="E16" s="26"/>
      <c r="F16" s="26"/>
      <c r="G16" s="26"/>
      <c r="H16" s="26"/>
      <c r="I16" s="25"/>
      <c r="J16" s="25"/>
      <c r="K16" s="25"/>
      <c r="L16" s="25"/>
      <c r="M16" s="25"/>
      <c r="N16" s="25"/>
      <c r="O16" s="25"/>
      <c r="P16" s="25"/>
      <c r="Q16" s="25"/>
      <c r="R16" s="25"/>
    </row>
    <row r="17" spans="2:18" ht="16" customHeight="1">
      <c r="B17" s="26"/>
      <c r="C17" s="73"/>
      <c r="D17" s="26"/>
      <c r="E17" s="26"/>
      <c r="F17" s="26"/>
      <c r="G17" s="26"/>
      <c r="H17" s="26"/>
      <c r="I17" s="25"/>
      <c r="J17" s="25"/>
      <c r="K17" s="25"/>
      <c r="L17" s="25"/>
      <c r="M17" s="25"/>
      <c r="N17" s="25"/>
      <c r="O17" s="25"/>
      <c r="P17" s="25"/>
      <c r="Q17" s="25"/>
      <c r="R17" s="25"/>
    </row>
    <row r="18" spans="2:18" ht="46.5" customHeight="1">
      <c r="B18" s="26"/>
      <c r="C18" s="73" t="s">
        <v>8</v>
      </c>
      <c r="D18" s="26"/>
      <c r="E18" s="26"/>
      <c r="F18" s="26"/>
      <c r="G18" s="26"/>
      <c r="H18" s="26"/>
      <c r="I18" s="25"/>
      <c r="J18" s="25"/>
      <c r="K18" s="25"/>
      <c r="L18" s="25"/>
      <c r="M18" s="25"/>
      <c r="N18" s="25"/>
      <c r="O18" s="25"/>
      <c r="P18" s="25"/>
      <c r="Q18" s="25"/>
      <c r="R18" s="25"/>
    </row>
    <row r="19" spans="2:18">
      <c r="B19" s="26"/>
      <c r="C19" s="73"/>
      <c r="D19" s="26"/>
      <c r="E19" s="26"/>
      <c r="F19" s="26"/>
      <c r="G19" s="26"/>
      <c r="H19" s="26"/>
      <c r="I19" s="25"/>
      <c r="J19" s="25"/>
      <c r="K19" s="25"/>
      <c r="L19" s="25"/>
      <c r="M19" s="25"/>
      <c r="N19" s="25"/>
      <c r="O19" s="25"/>
      <c r="P19" s="25"/>
      <c r="Q19" s="25"/>
      <c r="R19" s="25"/>
    </row>
    <row r="20" spans="2:18" ht="45.75" customHeight="1">
      <c r="B20" s="26"/>
      <c r="C20" s="73" t="s">
        <v>9</v>
      </c>
      <c r="D20" s="26"/>
      <c r="E20" s="26"/>
      <c r="F20" s="26"/>
      <c r="G20" s="26"/>
      <c r="H20" s="26"/>
      <c r="I20" s="25"/>
      <c r="J20" s="25"/>
      <c r="K20" s="25"/>
      <c r="L20" s="25"/>
      <c r="M20" s="25"/>
      <c r="N20" s="25"/>
      <c r="O20" s="25"/>
      <c r="P20" s="25"/>
      <c r="Q20" s="25"/>
      <c r="R20" s="25"/>
    </row>
    <row r="21" spans="2:18">
      <c r="B21" s="26"/>
      <c r="C21" s="73"/>
      <c r="D21" s="26"/>
      <c r="E21" s="26"/>
      <c r="F21" s="26"/>
      <c r="G21" s="26"/>
      <c r="H21" s="26"/>
      <c r="I21" s="25"/>
      <c r="J21" s="25"/>
      <c r="K21" s="25"/>
      <c r="L21" s="25"/>
      <c r="M21" s="25"/>
      <c r="N21" s="25"/>
      <c r="O21" s="25"/>
      <c r="P21" s="25"/>
      <c r="Q21" s="25"/>
      <c r="R21" s="25"/>
    </row>
    <row r="22" spans="2:18" ht="63.75" customHeight="1">
      <c r="B22" s="26"/>
      <c r="C22" s="75" t="s">
        <v>10</v>
      </c>
      <c r="D22" s="26"/>
      <c r="E22" s="26"/>
      <c r="F22" s="26"/>
      <c r="G22" s="26"/>
      <c r="H22" s="26"/>
      <c r="I22" s="25"/>
      <c r="J22" s="25"/>
      <c r="K22" s="25"/>
      <c r="L22" s="25"/>
      <c r="M22" s="25"/>
      <c r="N22" s="25"/>
      <c r="O22" s="25"/>
      <c r="P22" s="25"/>
      <c r="Q22" s="25"/>
      <c r="R22" s="25"/>
    </row>
    <row r="23" spans="2:18" ht="16" customHeight="1">
      <c r="B23" s="26"/>
      <c r="C23" s="73"/>
      <c r="D23" s="26"/>
      <c r="E23" s="26"/>
      <c r="F23" s="26"/>
      <c r="G23" s="26"/>
      <c r="H23" s="26"/>
      <c r="I23" s="25"/>
      <c r="J23" s="25"/>
      <c r="K23" s="25"/>
      <c r="L23" s="25"/>
      <c r="M23" s="25"/>
      <c r="N23" s="25"/>
      <c r="O23" s="25"/>
      <c r="P23" s="25"/>
      <c r="Q23" s="25"/>
      <c r="R23" s="25"/>
    </row>
    <row r="24" spans="2:18" ht="31">
      <c r="B24" s="26"/>
      <c r="C24" s="73" t="s">
        <v>11</v>
      </c>
      <c r="D24" s="26"/>
      <c r="E24" s="26"/>
      <c r="F24" s="26"/>
      <c r="G24" s="26"/>
      <c r="H24" s="26"/>
      <c r="I24" s="25"/>
      <c r="J24" s="25"/>
      <c r="K24" s="25"/>
      <c r="L24" s="25"/>
      <c r="M24" s="25"/>
      <c r="N24" s="25"/>
      <c r="O24" s="25"/>
      <c r="P24" s="25"/>
      <c r="Q24" s="25"/>
      <c r="R24" s="25"/>
    </row>
    <row r="25" spans="2:18">
      <c r="B25" s="26"/>
      <c r="C25" s="73"/>
      <c r="D25" s="26"/>
      <c r="E25" s="26"/>
      <c r="F25" s="26"/>
      <c r="G25" s="26"/>
      <c r="H25" s="26"/>
      <c r="I25" s="25"/>
      <c r="J25" s="25"/>
      <c r="K25" s="25"/>
      <c r="L25" s="25"/>
      <c r="M25" s="25"/>
      <c r="N25" s="25"/>
      <c r="O25" s="25"/>
      <c r="P25" s="25"/>
      <c r="Q25" s="25"/>
      <c r="R25" s="25"/>
    </row>
    <row r="26" spans="2:18" ht="31">
      <c r="B26" s="26"/>
      <c r="C26" s="73" t="s">
        <v>12</v>
      </c>
      <c r="D26" s="26"/>
      <c r="E26" s="26"/>
      <c r="F26" s="26"/>
      <c r="G26" s="26"/>
      <c r="H26" s="26"/>
      <c r="I26" s="25"/>
      <c r="J26" s="25"/>
      <c r="K26" s="25"/>
      <c r="L26" s="25"/>
      <c r="M26" s="25"/>
      <c r="N26" s="25"/>
      <c r="O26" s="25"/>
      <c r="P26" s="25"/>
      <c r="Q26" s="25"/>
      <c r="R26" s="25"/>
    </row>
    <row r="27" spans="2:18">
      <c r="B27" s="26"/>
      <c r="C27" s="73"/>
      <c r="D27" s="26"/>
      <c r="E27" s="26"/>
      <c r="F27" s="26"/>
      <c r="G27" s="26"/>
      <c r="H27" s="26"/>
      <c r="I27" s="25"/>
      <c r="J27" s="25"/>
      <c r="K27" s="25"/>
      <c r="L27" s="25"/>
      <c r="M27" s="25"/>
      <c r="N27" s="25"/>
      <c r="O27" s="25"/>
      <c r="P27" s="25"/>
      <c r="Q27" s="25"/>
      <c r="R27" s="25"/>
    </row>
    <row r="28" spans="2:18" ht="77.5" customHeight="1">
      <c r="B28" s="26"/>
      <c r="C28" s="174" t="s">
        <v>13</v>
      </c>
      <c r="D28" s="26"/>
      <c r="E28" s="26"/>
      <c r="F28" s="26"/>
      <c r="G28" s="26"/>
      <c r="H28" s="26"/>
      <c r="I28" s="25"/>
      <c r="J28" s="25"/>
      <c r="K28" s="25"/>
      <c r="L28" s="25"/>
      <c r="M28" s="25"/>
      <c r="N28" s="25"/>
      <c r="O28" s="25"/>
      <c r="P28" s="25"/>
      <c r="Q28" s="25"/>
      <c r="R28" s="25"/>
    </row>
    <row r="29" spans="2:18">
      <c r="B29" s="25"/>
      <c r="C29" s="174"/>
      <c r="D29" s="25"/>
      <c r="E29" s="25"/>
      <c r="F29" s="25"/>
      <c r="G29" s="25"/>
      <c r="H29" s="25"/>
      <c r="I29" s="25"/>
      <c r="J29" s="25"/>
      <c r="K29" s="25"/>
      <c r="L29" s="25"/>
      <c r="M29" s="25"/>
      <c r="N29" s="25"/>
      <c r="O29" s="25"/>
      <c r="P29" s="25"/>
      <c r="Q29" s="25"/>
      <c r="R29" s="25"/>
    </row>
    <row r="30" spans="2:18" ht="77.5" customHeight="1">
      <c r="B30" s="25"/>
      <c r="C30" s="73" t="s">
        <v>14</v>
      </c>
      <c r="D30" s="25"/>
      <c r="E30" s="25"/>
      <c r="F30" s="25"/>
      <c r="G30" s="25"/>
      <c r="H30" s="25"/>
      <c r="I30" s="25"/>
      <c r="J30" s="25"/>
      <c r="K30" s="25"/>
      <c r="L30" s="25"/>
      <c r="M30" s="25"/>
      <c r="N30" s="25"/>
      <c r="O30" s="25"/>
      <c r="P30" s="25"/>
      <c r="Q30" s="25"/>
      <c r="R30" s="25"/>
    </row>
    <row r="31" spans="2:18" ht="16" customHeight="1">
      <c r="B31" s="25"/>
      <c r="C31" s="73"/>
      <c r="D31" s="25"/>
      <c r="E31" s="25"/>
      <c r="F31" s="25"/>
      <c r="G31" s="25"/>
      <c r="H31" s="25"/>
      <c r="I31" s="25"/>
      <c r="J31" s="25"/>
      <c r="K31" s="25"/>
      <c r="L31" s="25"/>
      <c r="M31" s="25"/>
      <c r="N31" s="25"/>
      <c r="O31" s="25"/>
      <c r="P31" s="25"/>
      <c r="Q31" s="25"/>
      <c r="R31" s="25"/>
    </row>
    <row r="32" spans="2:18" ht="68.25" customHeight="1">
      <c r="B32" s="25"/>
      <c r="C32" s="73" t="s">
        <v>15</v>
      </c>
      <c r="D32" s="25"/>
      <c r="E32" s="25"/>
      <c r="F32" s="25"/>
      <c r="G32" s="25"/>
      <c r="H32" s="25"/>
      <c r="I32" s="25"/>
      <c r="J32" s="25"/>
      <c r="K32" s="25"/>
      <c r="L32" s="25"/>
      <c r="M32" s="25"/>
      <c r="N32" s="25"/>
      <c r="O32" s="25"/>
      <c r="P32" s="25"/>
      <c r="Q32" s="25"/>
      <c r="R32" s="25"/>
    </row>
    <row r="33" spans="2:18" ht="16" customHeight="1">
      <c r="B33" s="25"/>
      <c r="C33" s="73"/>
      <c r="D33" s="25"/>
      <c r="E33" s="25"/>
      <c r="F33" s="25"/>
      <c r="G33" s="25"/>
      <c r="H33" s="25"/>
      <c r="I33" s="25"/>
      <c r="J33" s="25"/>
      <c r="K33" s="25"/>
      <c r="L33" s="25"/>
      <c r="M33" s="25"/>
      <c r="N33" s="25"/>
      <c r="O33" s="25"/>
      <c r="P33" s="25"/>
      <c r="Q33" s="25"/>
      <c r="R33" s="25"/>
    </row>
    <row r="34" spans="2:18" ht="16" customHeight="1" thickBot="1">
      <c r="B34" s="173" t="s">
        <v>16</v>
      </c>
      <c r="C34" s="173"/>
      <c r="D34" s="29"/>
      <c r="E34" s="25"/>
      <c r="F34" s="25"/>
      <c r="G34" s="25"/>
      <c r="H34" s="25"/>
      <c r="I34" s="25"/>
      <c r="J34" s="25"/>
      <c r="K34" s="25"/>
      <c r="L34" s="25"/>
      <c r="M34" s="25"/>
      <c r="N34" s="25"/>
      <c r="O34" s="25"/>
      <c r="P34" s="25"/>
      <c r="Q34" s="25"/>
      <c r="R34" s="25"/>
    </row>
    <row r="35" spans="2:18" ht="16" customHeight="1" thickTop="1">
      <c r="B35" s="25"/>
      <c r="C35" s="73"/>
      <c r="D35" s="25"/>
      <c r="E35" s="25"/>
      <c r="F35" s="25"/>
      <c r="G35" s="25"/>
      <c r="H35" s="25"/>
      <c r="I35" s="25"/>
      <c r="J35" s="25"/>
      <c r="K35" s="25"/>
      <c r="L35" s="25"/>
      <c r="M35" s="25"/>
      <c r="N35" s="25"/>
      <c r="O35" s="25"/>
      <c r="P35" s="25"/>
      <c r="Q35" s="25"/>
      <c r="R35" s="25"/>
    </row>
    <row r="36" spans="2:18" ht="31">
      <c r="B36" s="25"/>
      <c r="C36" s="73" t="s">
        <v>17</v>
      </c>
      <c r="D36" s="25"/>
      <c r="E36" s="25"/>
      <c r="F36" s="25"/>
      <c r="G36" s="25"/>
      <c r="H36" s="25"/>
      <c r="I36" s="25"/>
      <c r="J36" s="25"/>
      <c r="K36" s="25"/>
      <c r="L36" s="25"/>
      <c r="M36" s="25"/>
      <c r="N36" s="25"/>
      <c r="O36" s="25"/>
      <c r="P36" s="25"/>
      <c r="Q36" s="25"/>
      <c r="R36" s="25"/>
    </row>
    <row r="37" spans="2:18" ht="16" customHeight="1">
      <c r="B37" s="25"/>
      <c r="C37" s="73"/>
      <c r="D37" s="25"/>
      <c r="E37" s="25"/>
      <c r="F37" s="25"/>
      <c r="G37" s="25"/>
      <c r="H37" s="25"/>
      <c r="I37" s="25"/>
      <c r="J37" s="25"/>
      <c r="K37" s="25"/>
      <c r="L37" s="25"/>
      <c r="M37" s="25"/>
      <c r="N37" s="25"/>
      <c r="O37" s="25"/>
      <c r="P37" s="25"/>
      <c r="Q37" s="25"/>
      <c r="R37" s="25"/>
    </row>
    <row r="38" spans="2:18" ht="31">
      <c r="B38" s="25"/>
      <c r="C38" s="73" t="s">
        <v>18</v>
      </c>
      <c r="D38" s="25"/>
      <c r="E38" s="25"/>
      <c r="F38" s="25"/>
      <c r="G38" s="25"/>
      <c r="H38" s="25"/>
      <c r="I38" s="25"/>
      <c r="J38" s="25"/>
      <c r="K38" s="25"/>
      <c r="L38" s="25"/>
      <c r="M38" s="25"/>
      <c r="N38" s="25"/>
      <c r="O38" s="25"/>
      <c r="P38" s="25"/>
      <c r="Q38" s="25"/>
      <c r="R38" s="25"/>
    </row>
    <row r="39" spans="2:18">
      <c r="B39" s="25"/>
      <c r="C39" s="73"/>
      <c r="D39" s="25"/>
      <c r="E39" s="25"/>
      <c r="F39" s="25"/>
      <c r="G39" s="25"/>
      <c r="H39" s="25"/>
      <c r="I39" s="25"/>
      <c r="J39" s="25"/>
      <c r="K39" s="25"/>
      <c r="L39" s="25"/>
      <c r="M39" s="25"/>
      <c r="N39" s="25"/>
      <c r="O39" s="25"/>
      <c r="P39" s="25"/>
      <c r="Q39" s="25"/>
      <c r="R39" s="25"/>
    </row>
    <row r="40" spans="2:18" ht="46.5">
      <c r="B40" s="25"/>
      <c r="C40" s="73" t="s">
        <v>19</v>
      </c>
      <c r="D40" s="25"/>
      <c r="E40" s="25"/>
      <c r="F40" s="25"/>
      <c r="G40" s="25"/>
      <c r="H40" s="25"/>
      <c r="I40" s="25"/>
      <c r="J40" s="25"/>
      <c r="K40" s="25"/>
      <c r="L40" s="25"/>
      <c r="M40" s="25"/>
      <c r="N40" s="25"/>
      <c r="O40" s="25"/>
      <c r="P40" s="25"/>
      <c r="Q40" s="25"/>
      <c r="R40" s="25"/>
    </row>
    <row r="41" spans="2:18">
      <c r="B41" s="25"/>
      <c r="C41" s="73"/>
      <c r="D41" s="25"/>
      <c r="E41" s="25"/>
      <c r="F41" s="25"/>
      <c r="G41" s="25"/>
      <c r="H41" s="25"/>
      <c r="I41" s="25"/>
      <c r="J41" s="25"/>
      <c r="K41" s="25"/>
      <c r="L41" s="25"/>
      <c r="M41" s="25"/>
      <c r="N41" s="25"/>
      <c r="O41" s="25"/>
      <c r="P41" s="25"/>
      <c r="Q41" s="25"/>
      <c r="R41" s="25"/>
    </row>
    <row r="42" spans="2:18" ht="46.5">
      <c r="B42" s="25"/>
      <c r="C42" s="73" t="s">
        <v>20</v>
      </c>
      <c r="D42" s="25"/>
      <c r="E42" s="25"/>
      <c r="F42" s="25"/>
      <c r="G42" s="25"/>
      <c r="H42" s="25"/>
      <c r="I42" s="25"/>
      <c r="J42" s="25"/>
      <c r="K42" s="25"/>
      <c r="L42" s="25"/>
      <c r="M42" s="25"/>
      <c r="N42" s="25"/>
      <c r="O42" s="25"/>
      <c r="P42" s="25"/>
      <c r="Q42" s="25"/>
      <c r="R42" s="25"/>
    </row>
    <row r="43" spans="2:18">
      <c r="B43" s="25"/>
      <c r="C43" s="73"/>
      <c r="D43" s="25"/>
      <c r="E43" s="25"/>
      <c r="F43" s="25"/>
      <c r="G43" s="25"/>
      <c r="H43" s="25"/>
      <c r="I43" s="25"/>
      <c r="J43" s="25"/>
      <c r="K43" s="25"/>
      <c r="L43" s="25"/>
      <c r="M43" s="25"/>
      <c r="N43" s="25"/>
      <c r="O43" s="25"/>
      <c r="P43" s="25"/>
      <c r="Q43" s="25"/>
      <c r="R43" s="25"/>
    </row>
    <row r="44" spans="2:18" ht="31">
      <c r="B44" s="25"/>
      <c r="C44" s="73" t="s">
        <v>21</v>
      </c>
      <c r="D44" s="25"/>
      <c r="E44" s="25"/>
      <c r="F44" s="25"/>
      <c r="G44" s="25"/>
      <c r="H44" s="25"/>
      <c r="I44" s="25"/>
      <c r="J44" s="25"/>
      <c r="K44" s="25"/>
      <c r="L44" s="25"/>
      <c r="M44" s="25"/>
      <c r="N44" s="25"/>
      <c r="O44" s="25"/>
      <c r="P44" s="25"/>
      <c r="Q44" s="25"/>
      <c r="R44" s="25"/>
    </row>
    <row r="45" spans="2:18">
      <c r="B45" s="25"/>
      <c r="C45" s="73"/>
      <c r="D45" s="25"/>
      <c r="E45" s="25"/>
      <c r="F45" s="25"/>
      <c r="G45" s="25"/>
      <c r="H45" s="25"/>
      <c r="I45" s="25"/>
      <c r="J45" s="25"/>
      <c r="K45" s="25"/>
      <c r="L45" s="25"/>
      <c r="M45" s="25"/>
      <c r="N45" s="25"/>
      <c r="O45" s="25"/>
      <c r="P45" s="25"/>
      <c r="Q45" s="25"/>
      <c r="R45" s="25"/>
    </row>
    <row r="46" spans="2:18" ht="16" customHeight="1">
      <c r="B46" s="25"/>
      <c r="C46" s="73"/>
      <c r="D46" s="25"/>
      <c r="E46" s="25"/>
      <c r="F46" s="25"/>
      <c r="G46" s="25"/>
      <c r="H46" s="25"/>
      <c r="I46" s="25"/>
      <c r="J46" s="25"/>
      <c r="K46" s="25"/>
      <c r="L46" s="25"/>
      <c r="M46" s="25"/>
      <c r="N46" s="25"/>
      <c r="O46" s="25"/>
      <c r="P46" s="25"/>
      <c r="Q46" s="25"/>
      <c r="R46" s="25"/>
    </row>
    <row r="47" spans="2:18" ht="16" thickBot="1">
      <c r="B47" s="173" t="s">
        <v>22</v>
      </c>
      <c r="C47" s="173"/>
      <c r="D47" s="29"/>
      <c r="E47" s="25"/>
      <c r="F47" s="25"/>
      <c r="G47" s="25"/>
      <c r="H47" s="25"/>
      <c r="I47" s="25"/>
      <c r="J47" s="25"/>
      <c r="K47" s="25"/>
      <c r="L47" s="25"/>
      <c r="M47" s="25"/>
      <c r="N47" s="25"/>
      <c r="O47" s="25"/>
      <c r="P47" s="25"/>
      <c r="Q47" s="25"/>
      <c r="R47" s="25"/>
    </row>
    <row r="48" spans="2:18" ht="16" thickTop="1">
      <c r="B48" s="25"/>
      <c r="C48" s="73" t="s">
        <v>23</v>
      </c>
      <c r="D48" s="25"/>
      <c r="E48" s="25"/>
      <c r="F48" s="25"/>
      <c r="G48" s="25"/>
      <c r="H48" s="25"/>
      <c r="I48" s="25"/>
      <c r="J48" s="25"/>
      <c r="K48" s="25"/>
      <c r="L48" s="25"/>
      <c r="M48" s="25"/>
      <c r="N48" s="25"/>
      <c r="O48" s="25"/>
      <c r="P48" s="25"/>
      <c r="Q48" s="25"/>
      <c r="R48" s="25"/>
    </row>
    <row r="49" spans="2:18">
      <c r="B49" s="25"/>
      <c r="C49" s="73"/>
      <c r="D49" s="25"/>
      <c r="E49" s="25"/>
      <c r="F49" s="25"/>
      <c r="G49" s="25"/>
      <c r="H49" s="25"/>
      <c r="I49" s="25"/>
      <c r="J49" s="25"/>
      <c r="K49" s="25"/>
      <c r="L49" s="25"/>
      <c r="M49" s="25"/>
      <c r="N49" s="25"/>
      <c r="O49" s="25"/>
      <c r="P49" s="25"/>
      <c r="Q49" s="25"/>
      <c r="R49" s="25"/>
    </row>
    <row r="50" spans="2:18" ht="199.5" customHeight="1">
      <c r="B50" s="25"/>
      <c r="C50" s="73" t="s">
        <v>24</v>
      </c>
      <c r="D50" s="25"/>
      <c r="E50" s="25"/>
      <c r="F50" s="25"/>
      <c r="G50" s="25"/>
      <c r="H50" s="25"/>
      <c r="I50" s="25"/>
      <c r="J50" s="25"/>
      <c r="K50" s="25"/>
      <c r="L50" s="25"/>
      <c r="M50" s="25"/>
      <c r="N50" s="25"/>
      <c r="O50" s="25"/>
      <c r="P50" s="25"/>
      <c r="Q50" s="25"/>
      <c r="R50" s="25"/>
    </row>
    <row r="51" spans="2:18">
      <c r="B51" s="25"/>
      <c r="C51" s="73"/>
      <c r="D51" s="25"/>
      <c r="E51" s="25"/>
      <c r="F51" s="25"/>
      <c r="G51" s="25"/>
      <c r="H51" s="25"/>
      <c r="I51" s="25"/>
      <c r="J51" s="25"/>
      <c r="K51" s="25"/>
      <c r="L51" s="25"/>
      <c r="M51" s="25"/>
      <c r="N51" s="25"/>
      <c r="O51" s="25"/>
      <c r="P51" s="25"/>
      <c r="Q51" s="25"/>
      <c r="R51" s="25"/>
    </row>
    <row r="52" spans="2:18" ht="31">
      <c r="B52" s="25"/>
      <c r="C52" s="73" t="s">
        <v>25</v>
      </c>
      <c r="D52" s="25"/>
      <c r="E52" s="25"/>
      <c r="F52" s="25"/>
      <c r="G52" s="25"/>
      <c r="H52" s="25"/>
      <c r="I52" s="25"/>
      <c r="J52" s="25"/>
      <c r="K52" s="25"/>
      <c r="L52" s="25"/>
      <c r="M52" s="25"/>
      <c r="N52" s="25"/>
      <c r="O52" s="25"/>
      <c r="P52" s="25"/>
      <c r="Q52" s="25"/>
      <c r="R52" s="25"/>
    </row>
    <row r="53" spans="2:18">
      <c r="B53" s="25"/>
      <c r="C53" s="73"/>
      <c r="D53" s="25"/>
      <c r="E53" s="25"/>
      <c r="F53" s="25"/>
      <c r="G53" s="25"/>
      <c r="H53" s="25"/>
      <c r="I53" s="25"/>
      <c r="J53" s="25"/>
      <c r="K53" s="25"/>
      <c r="L53" s="25"/>
      <c r="M53" s="25"/>
      <c r="N53" s="25"/>
      <c r="O53" s="25"/>
      <c r="P53" s="25"/>
      <c r="Q53" s="25"/>
      <c r="R53" s="25"/>
    </row>
    <row r="54" spans="2:18">
      <c r="B54" s="25"/>
      <c r="C54" s="73" t="s">
        <v>26</v>
      </c>
      <c r="D54" s="25"/>
      <c r="E54" s="25"/>
      <c r="F54" s="25"/>
      <c r="G54" s="25"/>
      <c r="H54" s="25"/>
      <c r="I54" s="25"/>
      <c r="J54" s="25"/>
      <c r="K54" s="25"/>
      <c r="L54" s="25"/>
      <c r="M54" s="25"/>
      <c r="N54" s="25"/>
      <c r="O54" s="25"/>
      <c r="P54" s="25"/>
      <c r="Q54" s="25"/>
      <c r="R54" s="25"/>
    </row>
    <row r="55" spans="2:18">
      <c r="B55" s="25"/>
      <c r="C55" s="73"/>
      <c r="D55" s="25"/>
      <c r="E55" s="25"/>
      <c r="F55" s="25"/>
      <c r="G55" s="25"/>
      <c r="H55" s="25"/>
      <c r="I55" s="25"/>
      <c r="J55" s="25"/>
      <c r="K55" s="25"/>
      <c r="L55" s="25"/>
      <c r="M55" s="25"/>
      <c r="N55" s="25"/>
      <c r="O55" s="25"/>
      <c r="P55" s="25"/>
      <c r="Q55" s="25"/>
      <c r="R55" s="25"/>
    </row>
    <row r="56" spans="2:18" ht="108.5">
      <c r="B56" s="25"/>
      <c r="C56" s="73" t="s">
        <v>27</v>
      </c>
      <c r="D56" s="25"/>
      <c r="E56" s="25"/>
      <c r="F56" s="25"/>
      <c r="G56" s="25"/>
      <c r="H56" s="25"/>
      <c r="I56" s="25"/>
      <c r="J56" s="25"/>
      <c r="K56" s="25"/>
      <c r="L56" s="25"/>
      <c r="M56" s="25"/>
      <c r="N56" s="25"/>
      <c r="O56" s="25"/>
      <c r="P56" s="25"/>
      <c r="Q56" s="25"/>
      <c r="R56" s="25"/>
    </row>
    <row r="57" spans="2:18">
      <c r="B57" s="25"/>
      <c r="C57" s="73"/>
      <c r="D57" s="25"/>
      <c r="E57" s="25"/>
      <c r="F57" s="25"/>
      <c r="G57" s="25"/>
      <c r="H57" s="25"/>
      <c r="I57" s="25"/>
      <c r="J57" s="25"/>
      <c r="K57" s="25"/>
      <c r="L57" s="25"/>
      <c r="M57" s="25"/>
      <c r="N57" s="25"/>
      <c r="O57" s="25"/>
      <c r="P57" s="25"/>
      <c r="Q57" s="25"/>
      <c r="R57" s="25"/>
    </row>
    <row r="58" spans="2:18">
      <c r="B58" s="25"/>
      <c r="C58" s="73" t="s">
        <v>28</v>
      </c>
      <c r="D58" s="25"/>
      <c r="E58" s="25"/>
      <c r="F58" s="25"/>
      <c r="G58" s="25"/>
      <c r="H58" s="25"/>
      <c r="I58" s="25"/>
      <c r="J58" s="25"/>
      <c r="K58" s="25"/>
      <c r="L58" s="25"/>
      <c r="M58" s="25"/>
      <c r="N58" s="25"/>
      <c r="O58" s="25"/>
      <c r="P58" s="25"/>
      <c r="Q58" s="25"/>
      <c r="R58" s="25"/>
    </row>
    <row r="59" spans="2:18">
      <c r="B59" s="25"/>
      <c r="C59" s="73"/>
      <c r="D59" s="25"/>
      <c r="E59" s="25"/>
      <c r="F59" s="25"/>
      <c r="G59" s="25"/>
      <c r="H59" s="25"/>
      <c r="I59" s="25"/>
      <c r="J59" s="25"/>
      <c r="K59" s="25"/>
      <c r="L59" s="25"/>
      <c r="M59" s="25"/>
      <c r="N59" s="25"/>
      <c r="O59" s="25"/>
      <c r="P59" s="25"/>
      <c r="Q59" s="25"/>
      <c r="R59" s="25"/>
    </row>
    <row r="60" spans="2:18">
      <c r="B60" s="25"/>
      <c r="C60" s="73" t="s">
        <v>29</v>
      </c>
      <c r="D60" s="25"/>
      <c r="E60" s="25"/>
      <c r="F60" s="25"/>
      <c r="G60" s="25"/>
      <c r="H60" s="25"/>
      <c r="I60" s="25"/>
      <c r="J60" s="25"/>
      <c r="K60" s="25"/>
      <c r="L60" s="25"/>
      <c r="M60" s="25"/>
      <c r="N60" s="25"/>
      <c r="O60" s="25"/>
      <c r="P60" s="25"/>
      <c r="Q60" s="25"/>
      <c r="R60" s="25"/>
    </row>
    <row r="61" spans="2:18">
      <c r="B61" s="25"/>
      <c r="C61" s="73"/>
      <c r="D61" s="25"/>
      <c r="E61" s="25"/>
      <c r="F61" s="25"/>
      <c r="G61" s="25"/>
      <c r="H61" s="25"/>
      <c r="I61" s="25"/>
      <c r="J61" s="25"/>
      <c r="K61" s="25"/>
      <c r="L61" s="25"/>
      <c r="M61" s="25"/>
      <c r="N61" s="25"/>
      <c r="O61" s="25"/>
      <c r="P61" s="25"/>
      <c r="Q61" s="25"/>
      <c r="R61" s="25"/>
    </row>
    <row r="62" spans="2:18" ht="31">
      <c r="B62" s="25"/>
      <c r="C62" s="73" t="s">
        <v>30</v>
      </c>
      <c r="D62" s="25"/>
      <c r="E62" s="25"/>
      <c r="F62" s="25"/>
      <c r="G62" s="25"/>
      <c r="H62" s="25"/>
      <c r="I62" s="25"/>
      <c r="J62" s="25"/>
      <c r="K62" s="25"/>
      <c r="L62" s="25"/>
      <c r="M62" s="25"/>
      <c r="N62" s="25"/>
      <c r="O62" s="25"/>
      <c r="P62" s="25"/>
      <c r="Q62" s="25"/>
      <c r="R62" s="25"/>
    </row>
    <row r="63" spans="2:18" ht="16" customHeight="1">
      <c r="B63" s="25"/>
      <c r="C63" s="73"/>
      <c r="D63" s="25"/>
      <c r="E63" s="25"/>
      <c r="F63" s="25"/>
      <c r="G63" s="25"/>
      <c r="H63" s="25"/>
      <c r="I63" s="25"/>
      <c r="J63" s="25"/>
      <c r="K63" s="25"/>
      <c r="L63" s="25"/>
      <c r="M63" s="25"/>
      <c r="N63" s="25"/>
      <c r="O63" s="25"/>
      <c r="P63" s="25"/>
      <c r="Q63" s="25"/>
      <c r="R63" s="25"/>
    </row>
    <row r="64" spans="2:18">
      <c r="B64" s="25"/>
      <c r="C64" s="73"/>
      <c r="D64" s="25"/>
      <c r="E64" s="25"/>
      <c r="F64" s="25"/>
      <c r="G64" s="25"/>
      <c r="H64" s="25"/>
      <c r="I64" s="25"/>
      <c r="J64" s="25"/>
      <c r="K64" s="25"/>
      <c r="L64" s="25"/>
      <c r="M64" s="25"/>
      <c r="N64" s="25"/>
      <c r="O64" s="25"/>
      <c r="P64" s="25"/>
      <c r="Q64" s="25"/>
      <c r="R64" s="25"/>
    </row>
    <row r="65" spans="2:18" ht="16" thickBot="1">
      <c r="B65" s="173" t="s">
        <v>31</v>
      </c>
      <c r="C65" s="173"/>
      <c r="D65" s="29"/>
      <c r="E65" s="25"/>
      <c r="F65" s="25"/>
      <c r="G65" s="25"/>
      <c r="H65" s="25"/>
      <c r="I65" s="25"/>
      <c r="J65" s="25"/>
      <c r="K65" s="25"/>
      <c r="L65" s="25"/>
      <c r="M65" s="25"/>
      <c r="N65" s="25"/>
      <c r="O65" s="25"/>
      <c r="P65" s="25"/>
      <c r="Q65" s="25"/>
      <c r="R65" s="25"/>
    </row>
    <row r="66" spans="2:18" ht="62.5" thickTop="1">
      <c r="B66" s="25"/>
      <c r="C66" s="73" t="s">
        <v>32</v>
      </c>
      <c r="D66" s="25"/>
      <c r="E66" s="25"/>
      <c r="F66" s="25"/>
      <c r="G66" s="25"/>
      <c r="H66" s="25"/>
      <c r="I66" s="25"/>
      <c r="J66" s="25"/>
      <c r="K66" s="25"/>
      <c r="L66" s="25"/>
      <c r="M66" s="25"/>
      <c r="N66" s="25"/>
      <c r="O66" s="25"/>
      <c r="P66" s="25"/>
      <c r="Q66" s="25"/>
      <c r="R66" s="25"/>
    </row>
    <row r="67" spans="2:18">
      <c r="B67" s="25"/>
      <c r="C67" s="73"/>
      <c r="D67" s="25"/>
      <c r="E67" s="25"/>
      <c r="F67" s="25"/>
      <c r="G67" s="25"/>
      <c r="H67" s="25"/>
      <c r="I67" s="25"/>
      <c r="J67" s="25"/>
      <c r="K67" s="25"/>
      <c r="L67" s="25"/>
      <c r="M67" s="25"/>
      <c r="N67" s="25"/>
      <c r="O67" s="25"/>
      <c r="P67" s="25"/>
      <c r="Q67" s="25"/>
      <c r="R67" s="25"/>
    </row>
    <row r="68" spans="2:18" ht="77.5">
      <c r="B68" s="25"/>
      <c r="C68" s="73" t="s">
        <v>33</v>
      </c>
      <c r="D68" s="25"/>
      <c r="E68" s="25"/>
      <c r="F68" s="25"/>
      <c r="G68" s="25"/>
      <c r="H68" s="25"/>
      <c r="I68" s="25"/>
      <c r="J68" s="25"/>
      <c r="K68" s="25"/>
      <c r="L68" s="25"/>
      <c r="M68" s="25"/>
      <c r="N68" s="25"/>
      <c r="O68" s="25"/>
      <c r="P68" s="25"/>
      <c r="Q68" s="25"/>
      <c r="R68" s="25"/>
    </row>
    <row r="69" spans="2:18">
      <c r="B69" s="25"/>
      <c r="C69" s="73"/>
      <c r="D69" s="25"/>
      <c r="E69" s="25"/>
      <c r="F69" s="25"/>
      <c r="G69" s="25"/>
      <c r="H69" s="25"/>
      <c r="I69" s="25"/>
      <c r="J69" s="25"/>
      <c r="K69" s="25"/>
      <c r="L69" s="25"/>
      <c r="M69" s="25"/>
      <c r="N69" s="25"/>
      <c r="O69" s="25"/>
      <c r="P69" s="25"/>
      <c r="Q69" s="25"/>
      <c r="R69" s="25"/>
    </row>
    <row r="70" spans="2:18">
      <c r="B70" s="25"/>
      <c r="C70" s="73"/>
      <c r="D70" s="25"/>
      <c r="E70" s="25"/>
      <c r="F70" s="25"/>
      <c r="G70" s="25"/>
      <c r="H70" s="25"/>
      <c r="I70" s="25"/>
      <c r="J70" s="25"/>
      <c r="K70" s="25"/>
      <c r="L70" s="25"/>
      <c r="M70" s="25"/>
      <c r="N70" s="25"/>
      <c r="O70" s="25"/>
      <c r="P70" s="25"/>
      <c r="Q70" s="25"/>
      <c r="R70" s="25"/>
    </row>
    <row r="71" spans="2:18" ht="16" thickBot="1">
      <c r="B71" s="173" t="s">
        <v>34</v>
      </c>
      <c r="C71" s="173"/>
      <c r="D71" s="29"/>
      <c r="E71" s="25"/>
      <c r="F71" s="25"/>
      <c r="G71" s="25"/>
      <c r="H71" s="25"/>
      <c r="I71" s="25"/>
      <c r="J71" s="25"/>
      <c r="K71" s="25"/>
      <c r="L71" s="25"/>
      <c r="M71" s="25"/>
      <c r="N71" s="25"/>
      <c r="O71" s="25"/>
      <c r="P71" s="25"/>
      <c r="Q71" s="25"/>
      <c r="R71" s="25"/>
    </row>
    <row r="72" spans="2:18" ht="47" thickTop="1">
      <c r="B72" s="25"/>
      <c r="C72" s="73" t="s">
        <v>35</v>
      </c>
      <c r="D72" s="25"/>
      <c r="E72" s="25"/>
      <c r="F72" s="25"/>
      <c r="G72" s="25"/>
      <c r="H72" s="25"/>
      <c r="I72" s="25"/>
      <c r="J72" s="25"/>
      <c r="K72" s="25"/>
      <c r="L72" s="25"/>
      <c r="M72" s="25"/>
      <c r="N72" s="25"/>
      <c r="O72" s="25"/>
      <c r="P72" s="25"/>
      <c r="Q72" s="25"/>
      <c r="R72" s="25"/>
    </row>
    <row r="73" spans="2:18">
      <c r="B73" s="25"/>
      <c r="C73" s="73"/>
      <c r="D73" s="25"/>
      <c r="E73" s="25"/>
      <c r="F73" s="25"/>
      <c r="G73" s="25"/>
      <c r="H73" s="25"/>
      <c r="I73" s="25"/>
      <c r="J73" s="25"/>
      <c r="K73" s="25"/>
      <c r="L73" s="25"/>
      <c r="M73" s="25"/>
      <c r="N73" s="25"/>
      <c r="O73" s="25"/>
      <c r="P73" s="25"/>
      <c r="Q73" s="25"/>
      <c r="R73" s="25"/>
    </row>
    <row r="74" spans="2:18">
      <c r="B74" s="25"/>
      <c r="C74" s="73"/>
      <c r="D74" s="25"/>
      <c r="E74" s="25"/>
      <c r="F74" s="25"/>
      <c r="G74" s="25"/>
      <c r="H74" s="25"/>
      <c r="I74" s="25"/>
      <c r="J74" s="25"/>
      <c r="K74" s="25"/>
      <c r="L74" s="25"/>
      <c r="M74" s="25"/>
      <c r="N74" s="25"/>
      <c r="O74" s="25"/>
      <c r="P74" s="25"/>
      <c r="Q74" s="25"/>
      <c r="R74" s="25"/>
    </row>
    <row r="75" spans="2:18">
      <c r="B75" s="25"/>
      <c r="C75" s="73"/>
      <c r="D75" s="25"/>
      <c r="E75" s="25"/>
      <c r="F75" s="25"/>
      <c r="G75" s="25"/>
      <c r="H75" s="25"/>
      <c r="I75" s="25"/>
      <c r="J75" s="25"/>
      <c r="K75" s="25"/>
      <c r="L75" s="25"/>
      <c r="M75" s="25"/>
      <c r="N75" s="25"/>
      <c r="O75" s="25"/>
      <c r="P75" s="25"/>
      <c r="Q75" s="25"/>
      <c r="R75" s="25"/>
    </row>
    <row r="76" spans="2:18">
      <c r="B76" s="25"/>
      <c r="C76" s="73"/>
      <c r="D76" s="25"/>
      <c r="E76" s="25"/>
      <c r="F76" s="25"/>
      <c r="G76" s="25"/>
      <c r="H76" s="25"/>
      <c r="I76" s="25"/>
      <c r="J76" s="25"/>
      <c r="K76" s="25"/>
      <c r="L76" s="25"/>
      <c r="M76" s="25"/>
      <c r="N76" s="25"/>
      <c r="O76" s="25"/>
      <c r="P76" s="25"/>
      <c r="Q76" s="25"/>
      <c r="R76" s="25"/>
    </row>
    <row r="77" spans="2:18">
      <c r="B77" s="25"/>
      <c r="C77" s="73"/>
      <c r="D77" s="25"/>
      <c r="E77" s="25"/>
      <c r="F77" s="25"/>
      <c r="G77" s="25"/>
      <c r="H77" s="25"/>
      <c r="I77" s="25"/>
      <c r="J77" s="25"/>
      <c r="K77" s="25"/>
      <c r="L77" s="25"/>
      <c r="M77" s="25"/>
      <c r="N77" s="25"/>
      <c r="O77" s="25"/>
      <c r="P77" s="25"/>
      <c r="Q77" s="25"/>
      <c r="R77" s="25"/>
    </row>
  </sheetData>
  <sheetProtection sheet="1" selectLockedCells="1" selectUnlockedCells="1"/>
  <mergeCells count="7">
    <mergeCell ref="B3:D4"/>
    <mergeCell ref="B15:C15"/>
    <mergeCell ref="B47:C47"/>
    <mergeCell ref="B71:C71"/>
    <mergeCell ref="C28:C29"/>
    <mergeCell ref="B65:C65"/>
    <mergeCell ref="B34:C34"/>
  </mergeCells>
  <pageMargins left="0.7" right="0.7" top="0.75" bottom="0.75" header="0.3" footer="0.3"/>
  <pageSetup orientation="portrait" horizontalDpi="3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rgb="FF093D8B"/>
    <pageSetUpPr fitToPage="1"/>
  </sheetPr>
  <dimension ref="B1:T59"/>
  <sheetViews>
    <sheetView showGridLines="0" topLeftCell="G1" zoomScaleNormal="100" workbookViewId="0">
      <selection activeCell="I4" sqref="I4:K4"/>
    </sheetView>
  </sheetViews>
  <sheetFormatPr defaultColWidth="11" defaultRowHeight="15.5"/>
  <cols>
    <col min="1" max="2" width="11" style="17"/>
    <col min="3" max="3" width="28.5" style="17" bestFit="1" customWidth="1"/>
    <col min="4" max="6" width="11" style="17"/>
    <col min="7" max="7" width="6.25" style="17" customWidth="1"/>
    <col min="8" max="8" width="24.75" style="17" bestFit="1" customWidth="1"/>
    <col min="9" max="9" width="11" style="17" customWidth="1"/>
    <col min="10" max="11" width="11" style="17"/>
    <col min="12" max="12" width="6.25" style="17" customWidth="1"/>
    <col min="13" max="13" width="24.75" style="17" bestFit="1" customWidth="1"/>
    <col min="14" max="18" width="11" style="17"/>
    <col min="19" max="19" width="17.5" style="17" hidden="1" customWidth="1"/>
    <col min="20" max="20" width="11.75" style="17" hidden="1" customWidth="1"/>
    <col min="21" max="21" width="10.83203125" style="17" customWidth="1"/>
    <col min="22" max="16384" width="11" style="17"/>
  </cols>
  <sheetData>
    <row r="1" spans="2:20">
      <c r="B1"/>
      <c r="C1"/>
      <c r="D1"/>
      <c r="E1"/>
      <c r="F1"/>
      <c r="G1"/>
      <c r="H1"/>
      <c r="I1"/>
      <c r="J1"/>
      <c r="K1"/>
      <c r="L1"/>
      <c r="M1"/>
      <c r="N1"/>
      <c r="O1"/>
      <c r="P1"/>
      <c r="Q1"/>
      <c r="S1" s="41" t="s">
        <v>36</v>
      </c>
      <c r="T1" s="41" t="s">
        <v>37</v>
      </c>
    </row>
    <row r="2" spans="2:20">
      <c r="B2"/>
      <c r="C2"/>
      <c r="D2"/>
      <c r="E2"/>
      <c r="F2"/>
      <c r="G2"/>
      <c r="H2"/>
      <c r="I2"/>
      <c r="J2"/>
      <c r="K2"/>
      <c r="L2"/>
      <c r="M2"/>
      <c r="N2"/>
      <c r="O2"/>
      <c r="P2"/>
      <c r="Q2"/>
      <c r="S2" s="62" t="str">
        <f>IF($O$9="Select Here","",IF($O$9="Yes",IF(D6="","",D6),IF($O$9="No",IF(N11="","",N11),"")))</f>
        <v/>
      </c>
      <c r="T2" s="74" t="s">
        <v>38</v>
      </c>
    </row>
    <row r="3" spans="2:20" ht="30" customHeight="1">
      <c r="B3"/>
      <c r="C3" s="206" t="s">
        <v>39</v>
      </c>
      <c r="D3" s="207"/>
      <c r="E3" s="207"/>
      <c r="F3" s="208"/>
      <c r="G3"/>
      <c r="H3" s="206" t="s">
        <v>40</v>
      </c>
      <c r="I3" s="207"/>
      <c r="J3" s="207"/>
      <c r="K3" s="208"/>
      <c r="L3"/>
      <c r="M3" s="175" t="s">
        <v>36</v>
      </c>
      <c r="N3" s="176"/>
      <c r="O3" s="176"/>
      <c r="P3" s="177"/>
      <c r="Q3"/>
      <c r="S3" s="62" t="str">
        <f>IF(OR($O$9="Select Here",$O$9="Yes"),IF($D7="","",D7),IF($N12="","",N12))</f>
        <v/>
      </c>
      <c r="T3" s="74" t="s">
        <v>41</v>
      </c>
    </row>
    <row r="4" spans="2:20" ht="30" customHeight="1">
      <c r="B4"/>
      <c r="C4" s="7" t="s">
        <v>42</v>
      </c>
      <c r="D4" s="189" t="s">
        <v>43</v>
      </c>
      <c r="E4" s="190"/>
      <c r="F4" s="191"/>
      <c r="G4"/>
      <c r="H4" s="7" t="s">
        <v>42</v>
      </c>
      <c r="I4" s="189" t="s">
        <v>44</v>
      </c>
      <c r="J4" s="190"/>
      <c r="K4" s="191"/>
      <c r="L4"/>
      <c r="M4" s="68" t="s">
        <v>45</v>
      </c>
      <c r="N4" s="189" t="s">
        <v>46</v>
      </c>
      <c r="O4" s="190"/>
      <c r="P4" s="191"/>
      <c r="Q4"/>
      <c r="S4" s="62" t="str">
        <f>IF($O$9="Select Here","",IF($O$9="Yes",IF(D8="","",D8),IF($O$9="No",IF(N13="","",N13),"")))</f>
        <v/>
      </c>
      <c r="T4" s="74" t="s">
        <v>47</v>
      </c>
    </row>
    <row r="5" spans="2:20" ht="30" customHeight="1">
      <c r="B5"/>
      <c r="C5" s="7" t="s">
        <v>48</v>
      </c>
      <c r="D5" s="189" t="s">
        <v>49</v>
      </c>
      <c r="E5" s="190"/>
      <c r="F5" s="191"/>
      <c r="G5"/>
      <c r="H5" s="7" t="s">
        <v>50</v>
      </c>
      <c r="I5" s="189" t="s">
        <v>51</v>
      </c>
      <c r="J5" s="190"/>
      <c r="K5" s="191"/>
      <c r="L5"/>
      <c r="M5" s="69" t="s">
        <v>52</v>
      </c>
      <c r="N5" s="178" t="s">
        <v>53</v>
      </c>
      <c r="O5" s="179"/>
      <c r="P5" s="180"/>
      <c r="Q5"/>
      <c r="S5" s="62" t="str">
        <f>IF($O$9="Select Here","",IF($O$9="Yes",IF(D9="","",D9),IF($O$9="No",IF(N14="","",N14),"")))</f>
        <v/>
      </c>
      <c r="T5" s="52"/>
    </row>
    <row r="6" spans="2:20" ht="30" customHeight="1">
      <c r="B6"/>
      <c r="C6" s="7" t="s">
        <v>54</v>
      </c>
      <c r="D6" s="200"/>
      <c r="E6" s="201"/>
      <c r="F6" s="202"/>
      <c r="G6"/>
      <c r="H6" s="7" t="s">
        <v>54</v>
      </c>
      <c r="I6" s="200" t="s">
        <v>55</v>
      </c>
      <c r="J6" s="201"/>
      <c r="K6" s="202"/>
      <c r="L6"/>
      <c r="M6" s="69" t="s">
        <v>56</v>
      </c>
      <c r="N6" s="192"/>
      <c r="O6" s="193"/>
      <c r="P6" s="194"/>
      <c r="Q6"/>
      <c r="S6" s="62" t="str">
        <f>IF($O$9="Select Here","",IF($O$9="Yes",IF(D10="","",D10),IF($O$9="No",IF(N15="","",N15),"")))</f>
        <v/>
      </c>
      <c r="T6" s="52"/>
    </row>
    <row r="7" spans="2:20" ht="30" customHeight="1">
      <c r="B7"/>
      <c r="C7" s="7" t="s">
        <v>57</v>
      </c>
      <c r="D7" s="200"/>
      <c r="E7" s="201"/>
      <c r="F7" s="202"/>
      <c r="G7"/>
      <c r="H7" s="7" t="s">
        <v>57</v>
      </c>
      <c r="I7" s="200"/>
      <c r="J7" s="201"/>
      <c r="K7" s="202"/>
      <c r="L7"/>
      <c r="M7" s="195" t="s">
        <v>58</v>
      </c>
      <c r="N7" s="196"/>
      <c r="O7" s="198" t="s">
        <v>38</v>
      </c>
      <c r="P7" s="199"/>
      <c r="Q7"/>
    </row>
    <row r="8" spans="2:20" ht="30" customHeight="1">
      <c r="B8"/>
      <c r="C8" s="7" t="s">
        <v>59</v>
      </c>
      <c r="D8" s="189"/>
      <c r="E8" s="190"/>
      <c r="F8" s="191"/>
      <c r="G8"/>
      <c r="H8" s="7" t="s">
        <v>59</v>
      </c>
      <c r="I8" s="189" t="s">
        <v>60</v>
      </c>
      <c r="J8" s="190"/>
      <c r="K8" s="191"/>
      <c r="L8"/>
      <c r="M8" s="195" t="s">
        <v>61</v>
      </c>
      <c r="N8" s="197"/>
      <c r="O8" s="198" t="s">
        <v>38</v>
      </c>
      <c r="P8" s="199"/>
      <c r="Q8"/>
    </row>
    <row r="9" spans="2:20" ht="30" customHeight="1">
      <c r="B9"/>
      <c r="C9" s="7" t="s">
        <v>62</v>
      </c>
      <c r="D9" s="189"/>
      <c r="E9" s="190"/>
      <c r="F9" s="191"/>
      <c r="G9"/>
      <c r="H9" s="7" t="s">
        <v>62</v>
      </c>
      <c r="I9" s="189"/>
      <c r="J9" s="190"/>
      <c r="K9" s="191"/>
      <c r="L9"/>
      <c r="M9" s="181" t="s">
        <v>63</v>
      </c>
      <c r="N9" s="182"/>
      <c r="O9" s="185" t="s">
        <v>47</v>
      </c>
      <c r="P9" s="186"/>
      <c r="Q9"/>
    </row>
    <row r="10" spans="2:20" ht="30" customHeight="1">
      <c r="B10"/>
      <c r="C10" s="7" t="s">
        <v>64</v>
      </c>
      <c r="D10" s="189"/>
      <c r="E10" s="190"/>
      <c r="F10" s="191"/>
      <c r="G10"/>
      <c r="H10" s="7" t="s">
        <v>64</v>
      </c>
      <c r="I10" s="189"/>
      <c r="J10" s="190"/>
      <c r="K10" s="191"/>
      <c r="L10"/>
      <c r="M10" s="183"/>
      <c r="N10" s="184"/>
      <c r="O10" s="187"/>
      <c r="P10" s="188"/>
      <c r="Q10"/>
    </row>
    <row r="11" spans="2:20" ht="30" customHeight="1">
      <c r="B11"/>
      <c r="C11" s="7" t="s">
        <v>65</v>
      </c>
      <c r="D11" s="178"/>
      <c r="E11" s="179"/>
      <c r="F11" s="180"/>
      <c r="G11"/>
      <c r="H11" s="7" t="s">
        <v>65</v>
      </c>
      <c r="I11" s="178"/>
      <c r="J11" s="179"/>
      <c r="K11" s="180"/>
      <c r="L11"/>
      <c r="M11" s="7" t="s">
        <v>54</v>
      </c>
      <c r="N11" s="200"/>
      <c r="O11" s="201"/>
      <c r="P11" s="202"/>
      <c r="Q11"/>
    </row>
    <row r="12" spans="2:20" ht="30" customHeight="1">
      <c r="B12"/>
      <c r="C12" s="8" t="s">
        <v>66</v>
      </c>
      <c r="D12" s="209"/>
      <c r="E12" s="201"/>
      <c r="F12" s="202"/>
      <c r="G12"/>
      <c r="H12" s="8" t="s">
        <v>66</v>
      </c>
      <c r="I12" s="203"/>
      <c r="J12" s="204"/>
      <c r="K12" s="205"/>
      <c r="L12"/>
      <c r="M12" s="7" t="s">
        <v>57</v>
      </c>
      <c r="N12" s="200"/>
      <c r="O12" s="201"/>
      <c r="P12" s="202"/>
      <c r="Q12"/>
    </row>
    <row r="13" spans="2:20" ht="30" customHeight="1">
      <c r="B13"/>
      <c r="C13" s="7" t="s">
        <v>67</v>
      </c>
      <c r="D13" s="189"/>
      <c r="E13" s="190"/>
      <c r="F13" s="191"/>
      <c r="G13"/>
      <c r="H13"/>
      <c r="I13"/>
      <c r="J13"/>
      <c r="K13"/>
      <c r="L13"/>
      <c r="M13" s="7" t="s">
        <v>59</v>
      </c>
      <c r="N13" s="189"/>
      <c r="O13" s="190"/>
      <c r="P13" s="191"/>
      <c r="Q13"/>
    </row>
    <row r="14" spans="2:20" ht="30" customHeight="1">
      <c r="B14"/>
      <c r="C14" s="9" t="s">
        <v>68</v>
      </c>
      <c r="D14" s="189" t="s">
        <v>69</v>
      </c>
      <c r="E14" s="190"/>
      <c r="F14" s="191"/>
      <c r="G14"/>
      <c r="H14" s="25"/>
      <c r="I14" s="25"/>
      <c r="J14" s="25"/>
      <c r="K14" s="25"/>
      <c r="L14"/>
      <c r="M14" s="7" t="s">
        <v>62</v>
      </c>
      <c r="N14" s="189"/>
      <c r="O14" s="190"/>
      <c r="P14" s="191"/>
      <c r="Q14"/>
    </row>
    <row r="15" spans="2:20" ht="30" customHeight="1">
      <c r="B15"/>
      <c r="C15" s="7" t="s">
        <v>70</v>
      </c>
      <c r="D15" s="189" t="s">
        <v>71</v>
      </c>
      <c r="E15" s="190"/>
      <c r="F15" s="191"/>
      <c r="G15"/>
      <c r="H15" s="25"/>
      <c r="I15" s="25"/>
      <c r="J15" s="25"/>
      <c r="K15" s="25"/>
      <c r="L15"/>
      <c r="M15" s="7" t="s">
        <v>64</v>
      </c>
      <c r="N15" s="189"/>
      <c r="O15" s="190"/>
      <c r="P15" s="191"/>
      <c r="Q15"/>
    </row>
    <row r="16" spans="2:20" ht="38.25" customHeight="1">
      <c r="B16"/>
      <c r="C16"/>
      <c r="D16"/>
      <c r="E16"/>
      <c r="F16"/>
      <c r="G16"/>
      <c r="H16" s="25"/>
      <c r="I16" s="25"/>
      <c r="J16" s="25"/>
      <c r="K16" s="25"/>
      <c r="L16"/>
      <c r="M16"/>
      <c r="N16"/>
      <c r="O16"/>
      <c r="P16"/>
      <c r="Q16"/>
    </row>
    <row r="17" spans="8:17" ht="34.5" customHeight="1"/>
    <row r="18" spans="8:17" ht="30" customHeight="1"/>
    <row r="19" spans="8:17" ht="37.75" customHeight="1"/>
    <row r="20" spans="8:17" ht="25" customHeight="1"/>
    <row r="21" spans="8:17" ht="30" customHeight="1"/>
    <row r="22" spans="8:17" ht="30" customHeight="1">
      <c r="L22" s="30"/>
      <c r="Q22" s="30"/>
    </row>
    <row r="23" spans="8:17" ht="31" customHeight="1"/>
    <row r="24" spans="8:17" ht="30" customHeight="1">
      <c r="M24" s="30"/>
      <c r="N24" s="30"/>
      <c r="O24" s="30"/>
      <c r="P24" s="30"/>
    </row>
    <row r="25" spans="8:17" ht="29.15" customHeight="1"/>
    <row r="26" spans="8:17" ht="30" customHeight="1"/>
    <row r="27" spans="8:17" ht="30" customHeight="1">
      <c r="H27" s="30"/>
      <c r="I27" s="30"/>
      <c r="J27" s="30"/>
      <c r="K27" s="30"/>
    </row>
    <row r="28" spans="8:17" ht="20.149999999999999" customHeight="1"/>
    <row r="29" spans="8:17" ht="20.149999999999999" customHeight="1"/>
    <row r="30" spans="8:17" ht="20.149999999999999" customHeight="1"/>
    <row r="31" spans="8:17" ht="20.149999999999999" customHeight="1"/>
    <row r="32" spans="8:17" ht="20.149999999999999" customHeight="1"/>
    <row r="33" ht="25" customHeight="1"/>
    <row r="34" ht="25" customHeight="1"/>
    <row r="35" ht="25" customHeight="1"/>
    <row r="36" ht="20.149999999999999" customHeight="1"/>
    <row r="37" ht="20.149999999999999" customHeight="1"/>
    <row r="38" ht="20.149999999999999" customHeight="1"/>
    <row r="39" ht="20.149999999999999" customHeight="1"/>
    <row r="40" ht="20.149999999999999" customHeight="1"/>
    <row r="41" ht="20.149999999999999" customHeight="1"/>
    <row r="42" ht="20.149999999999999" customHeight="1"/>
    <row r="43" ht="20.149999999999999" customHeight="1"/>
    <row r="44" ht="20.149999999999999" customHeight="1"/>
    <row r="45" ht="20.149999999999999" customHeight="1"/>
    <row r="46" ht="20.149999999999999" customHeight="1"/>
    <row r="47" ht="20.149999999999999" customHeight="1"/>
    <row r="48" ht="20.149999999999999" customHeight="1"/>
    <row r="49" spans="7:7" ht="20.149999999999999" customHeight="1"/>
    <row r="50" spans="7:7" ht="20.149999999999999" customHeight="1"/>
    <row r="51" spans="7:7" ht="20.149999999999999" customHeight="1"/>
    <row r="58" spans="7:7" ht="19">
      <c r="G58" s="18"/>
    </row>
    <row r="59" spans="7:7" ht="19">
      <c r="G59" s="18"/>
    </row>
  </sheetData>
  <sheetProtection algorithmName="SHA-512" hashValue="vGkPwIRYMH/oDlDHItwPV6foToT5eCvkjuWueeT0nWBMoFXxKCUXFG4Uw5BmmInMoFqWyzf1SKds/OU+/I08hg==" saltValue="9s0AHdhuL3dCmFjxD92OHg==" spinCount="100000" sheet="1" selectLockedCells="1"/>
  <sortState xmlns:xlrd2="http://schemas.microsoft.com/office/spreadsheetml/2017/richdata2" ref="I19:I25">
    <sortCondition ref="I19:I25"/>
  </sortState>
  <mergeCells count="38">
    <mergeCell ref="D12:F12"/>
    <mergeCell ref="D11:F11"/>
    <mergeCell ref="I9:K9"/>
    <mergeCell ref="I10:K10"/>
    <mergeCell ref="I11:K11"/>
    <mergeCell ref="H3:K3"/>
    <mergeCell ref="I4:K4"/>
    <mergeCell ref="C3:F3"/>
    <mergeCell ref="D4:F4"/>
    <mergeCell ref="D6:F6"/>
    <mergeCell ref="D5:F5"/>
    <mergeCell ref="I6:K6"/>
    <mergeCell ref="N14:P14"/>
    <mergeCell ref="N15:P15"/>
    <mergeCell ref="I5:K5"/>
    <mergeCell ref="I7:K7"/>
    <mergeCell ref="D7:F7"/>
    <mergeCell ref="N12:P12"/>
    <mergeCell ref="N13:P13"/>
    <mergeCell ref="N11:P11"/>
    <mergeCell ref="I12:K12"/>
    <mergeCell ref="D13:F13"/>
    <mergeCell ref="D14:F14"/>
    <mergeCell ref="D15:F15"/>
    <mergeCell ref="I8:K8"/>
    <mergeCell ref="D8:F8"/>
    <mergeCell ref="D9:F9"/>
    <mergeCell ref="D10:F10"/>
    <mergeCell ref="M3:P3"/>
    <mergeCell ref="N5:P5"/>
    <mergeCell ref="M9:N10"/>
    <mergeCell ref="O9:P10"/>
    <mergeCell ref="N4:P4"/>
    <mergeCell ref="N6:P6"/>
    <mergeCell ref="M7:N7"/>
    <mergeCell ref="M8:N8"/>
    <mergeCell ref="O8:P8"/>
    <mergeCell ref="O7:P7"/>
  </mergeCells>
  <conditionalFormatting sqref="M12:P15">
    <cfRule type="expression" dxfId="203" priority="340">
      <formula>IF(OR($O$9="Select Here",$O$9="Yes"),TRUE,FALSE)</formula>
    </cfRule>
  </conditionalFormatting>
  <conditionalFormatting sqref="M11:P11 N12">
    <cfRule type="expression" dxfId="202" priority="341">
      <formula>IF(OR($O$9="Select Here",$O$9="Yes"),TRUE,FALSE)</formula>
    </cfRule>
  </conditionalFormatting>
  <dataValidations count="1">
    <dataValidation type="list" allowBlank="1" showInputMessage="1" showErrorMessage="1" sqref="O7:O9" xr:uid="{00000000-0002-0000-0100-000000000000}">
      <formula1>$T$2:$T$4</formula1>
    </dataValidation>
  </dataValidations>
  <pageMargins left="0.7" right="0.7" top="0.75" bottom="0.75" header="0.3" footer="0.3"/>
  <pageSetup scale="42" orientation="portrait" horizontalDpi="300"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093D8B"/>
    <pageSetUpPr autoPageBreaks="0"/>
  </sheetPr>
  <dimension ref="C1:MU2781"/>
  <sheetViews>
    <sheetView showGridLines="0" zoomScale="70" zoomScaleNormal="70" workbookViewId="0">
      <selection activeCell="I11" sqref="I11"/>
    </sheetView>
  </sheetViews>
  <sheetFormatPr defaultColWidth="11" defaultRowHeight="15.5"/>
  <cols>
    <col min="1" max="3" width="11" style="17"/>
    <col min="4" max="4" width="14.58203125" style="17" bestFit="1" customWidth="1"/>
    <col min="5" max="5" width="16.75" style="17" hidden="1" customWidth="1"/>
    <col min="6" max="6" width="3.58203125" style="17" hidden="1" customWidth="1"/>
    <col min="7" max="7" width="14.58203125" style="17" hidden="1" customWidth="1"/>
    <col min="8" max="8" width="10.83203125" style="17" bestFit="1" customWidth="1"/>
    <col min="9" max="9" width="17.4140625" style="17" bestFit="1" customWidth="1"/>
    <col min="10" max="11" width="13.33203125" style="17" customWidth="1"/>
    <col min="12" max="12" width="11" style="19"/>
    <col min="13" max="13" width="13.33203125" style="19" customWidth="1"/>
    <col min="14" max="14" width="11.83203125" style="17" customWidth="1"/>
    <col min="15" max="15" width="1.83203125" style="94" hidden="1" customWidth="1"/>
    <col min="16" max="16" width="11.58203125" style="94" hidden="1" customWidth="1"/>
    <col min="17" max="17" width="1.83203125" style="94" hidden="1" customWidth="1"/>
    <col min="18" max="18" width="12.83203125" style="94" hidden="1" customWidth="1"/>
    <col min="19" max="19" width="1.83203125" style="94" hidden="1" customWidth="1"/>
    <col min="20" max="20" width="11" style="94" hidden="1" customWidth="1"/>
    <col min="21" max="21" width="1.83203125" style="94" hidden="1" customWidth="1"/>
    <col min="22" max="23" width="12.83203125" style="94" hidden="1" customWidth="1"/>
    <col min="24" max="24" width="13.83203125" style="94" hidden="1" customWidth="1"/>
    <col min="25" max="25" width="19.33203125" style="94" hidden="1" customWidth="1"/>
    <col min="26" max="26" width="10.58203125" style="136" hidden="1" customWidth="1"/>
    <col min="27" max="27" width="17.25" style="94" hidden="1" customWidth="1"/>
    <col min="28" max="28" width="9.33203125" style="94" hidden="1" customWidth="1"/>
    <col min="29" max="29" width="16.75" style="94" hidden="1" customWidth="1"/>
    <col min="30" max="32" width="11" style="94" hidden="1" customWidth="1"/>
    <col min="33" max="33" width="13.58203125" style="94" hidden="1" customWidth="1"/>
    <col min="34" max="35" width="11" style="94" hidden="1" customWidth="1"/>
    <col min="36" max="36" width="16.75" style="94" hidden="1" customWidth="1"/>
    <col min="37" max="37" width="22.08203125" style="94" hidden="1" customWidth="1"/>
    <col min="38" max="38" width="11" style="96" hidden="1" customWidth="1"/>
    <col min="39" max="39" width="11" style="94" hidden="1" customWidth="1"/>
    <col min="40" max="40" width="11" style="17" customWidth="1"/>
    <col min="41" max="16384" width="11" style="17"/>
  </cols>
  <sheetData>
    <row r="1" spans="3:359" ht="16" thickBot="1">
      <c r="C1" s="25"/>
      <c r="D1"/>
      <c r="E1" s="88"/>
      <c r="F1" s="88"/>
      <c r="G1" s="88"/>
      <c r="H1" s="5"/>
      <c r="I1" s="5"/>
      <c r="J1"/>
      <c r="K1"/>
      <c r="L1" s="1"/>
      <c r="M1" s="1"/>
      <c r="N1"/>
      <c r="O1" s="216" t="s">
        <v>72</v>
      </c>
      <c r="P1" s="210"/>
      <c r="Q1" s="216" t="s">
        <v>73</v>
      </c>
      <c r="R1" s="210"/>
      <c r="S1" s="216" t="s">
        <v>74</v>
      </c>
      <c r="T1" s="210"/>
      <c r="U1" s="216" t="s">
        <v>75</v>
      </c>
      <c r="V1" s="217"/>
      <c r="W1" s="58" t="s">
        <v>76</v>
      </c>
      <c r="Y1" s="57" t="s">
        <v>77</v>
      </c>
      <c r="Z1" s="59" t="s">
        <v>78</v>
      </c>
      <c r="AA1" s="57" t="s">
        <v>79</v>
      </c>
      <c r="AB1" s="57" t="s">
        <v>80</v>
      </c>
      <c r="AC1" s="210" t="s">
        <v>81</v>
      </c>
      <c r="AD1" s="211"/>
      <c r="AE1" s="211"/>
      <c r="AF1" s="211"/>
      <c r="AG1" s="211"/>
      <c r="AH1" s="211"/>
      <c r="AI1" s="211"/>
      <c r="AJ1" s="211"/>
      <c r="AK1" s="211"/>
      <c r="AL1" s="211"/>
      <c r="AM1" s="137" t="s">
        <v>82</v>
      </c>
      <c r="MQ1" s="84">
        <v>44384</v>
      </c>
      <c r="MU1" s="80" t="s">
        <v>83</v>
      </c>
    </row>
    <row r="2" spans="3:359" ht="16" thickTop="1">
      <c r="C2" s="25"/>
      <c r="D2"/>
      <c r="E2" s="88"/>
      <c r="F2" s="88"/>
      <c r="G2" s="117"/>
      <c r="H2" s="212" t="s">
        <v>84</v>
      </c>
      <c r="I2" s="213"/>
      <c r="J2"/>
      <c r="K2"/>
      <c r="L2" s="1"/>
      <c r="M2" s="1"/>
      <c r="N2"/>
      <c r="O2" s="45"/>
      <c r="P2" s="44" t="s">
        <v>38</v>
      </c>
      <c r="Q2" s="45"/>
      <c r="R2" s="45" t="s">
        <v>38</v>
      </c>
      <c r="S2" s="45"/>
      <c r="T2" s="45" t="s">
        <v>38</v>
      </c>
      <c r="U2" s="45"/>
      <c r="V2" s="45" t="s">
        <v>38</v>
      </c>
      <c r="W2" s="45" t="s">
        <v>38</v>
      </c>
      <c r="X2" s="95"/>
      <c r="Y2" s="49" t="s">
        <v>85</v>
      </c>
      <c r="Z2" s="55">
        <v>309</v>
      </c>
      <c r="AA2" s="46" t="s">
        <v>86</v>
      </c>
      <c r="AB2" s="46" t="s">
        <v>87</v>
      </c>
      <c r="AC2" s="60" t="s">
        <v>88</v>
      </c>
      <c r="AD2" s="57" t="s">
        <v>89</v>
      </c>
      <c r="AE2" s="57" t="s">
        <v>72</v>
      </c>
      <c r="AF2" s="57" t="s">
        <v>90</v>
      </c>
      <c r="AG2" s="57" t="s">
        <v>73</v>
      </c>
      <c r="AH2" s="57" t="s">
        <v>91</v>
      </c>
      <c r="AI2" s="57" t="s">
        <v>92</v>
      </c>
      <c r="AJ2" s="60" t="s">
        <v>93</v>
      </c>
      <c r="AK2" s="57" t="s">
        <v>94</v>
      </c>
      <c r="AL2" s="61" t="s">
        <v>89</v>
      </c>
      <c r="AM2" s="138">
        <f>DATE(2027,1,1)</f>
        <v>46388</v>
      </c>
    </row>
    <row r="3" spans="3:359">
      <c r="C3" s="25"/>
      <c r="D3"/>
      <c r="E3" s="88"/>
      <c r="F3" s="88"/>
      <c r="G3" s="117"/>
      <c r="H3" s="150" t="s">
        <v>95</v>
      </c>
      <c r="I3" s="147" t="s">
        <v>96</v>
      </c>
      <c r="J3" s="35"/>
      <c r="K3"/>
      <c r="L3" s="1"/>
      <c r="M3" s="1"/>
      <c r="N3"/>
      <c r="O3" s="45">
        <v>1</v>
      </c>
      <c r="P3" s="45" t="s">
        <v>96</v>
      </c>
      <c r="Q3" s="45">
        <v>0</v>
      </c>
      <c r="R3" s="45" t="str">
        <f>IF(Door_Style_Selection="Catalina","Pebble Grey",(IF(Door_Style_Selection="Hatteras","Pebble Grey","")))</f>
        <v/>
      </c>
      <c r="S3" s="45">
        <v>1</v>
      </c>
      <c r="T3" s="45" t="s">
        <v>96</v>
      </c>
      <c r="U3" s="45">
        <v>1</v>
      </c>
      <c r="V3" s="45" t="str">
        <f>IFERROR(VLOOKUP(U3,$Q:$R,2,FALSE),"")</f>
        <v>White</v>
      </c>
      <c r="W3" s="45" t="s">
        <v>97</v>
      </c>
      <c r="X3" s="95"/>
      <c r="Y3" s="50" t="s">
        <v>98</v>
      </c>
      <c r="Z3" s="55">
        <v>336</v>
      </c>
      <c r="AA3" s="47" t="s">
        <v>99</v>
      </c>
      <c r="AB3" s="46" t="s">
        <v>87</v>
      </c>
      <c r="AC3" s="42" t="str">
        <f t="shared" ref="AC3:AC34" si="0">UPPER(I9)</f>
        <v>H182414</v>
      </c>
      <c r="AD3" s="44" t="str">
        <f t="shared" ref="AD3:AD34" si="1">IFERROR(VLOOKUP(AC3,AA:AB,2,FALSE),"")</f>
        <v>CL-MID</v>
      </c>
      <c r="AE3" s="44" t="str">
        <f t="shared" ref="AE3:AE34" si="2">IF(OR(J9="Select Here",J9=""),$I$3,J9)</f>
        <v>Harbor</v>
      </c>
      <c r="AF3" s="44" t="str">
        <f t="shared" ref="AF3:AF34" si="3">IF(AE3="Harbor","-H",IF(AE3="Harbor","-H"))</f>
        <v>-H</v>
      </c>
      <c r="AG3" s="44" t="str">
        <f t="shared" ref="AG3:AG34" si="4">IF(OR(K9="Select Here",K9=""),$I$4,K9)</f>
        <v>White</v>
      </c>
      <c r="AH3" s="45" t="str">
        <f>IF(AG3="White","-WH",IF(AG3="Mocha","-MO"))</f>
        <v>-WH</v>
      </c>
      <c r="AI3" s="46" t="str">
        <f>IF(AG3="White","WH",IF(AG3="Mocha","MO"))</f>
        <v>WH</v>
      </c>
      <c r="AJ3" s="54" t="s">
        <v>100</v>
      </c>
      <c r="AK3" s="44" t="str">
        <f>IF(IFERROR(VLOOKUP(AC3,$AJ$2:$AJ$91,1,FALSE),"")=AC3,AC3,IF(OR(AD3="CL-MID",AD3="CL-AC"),CONCATENATE(AC3,AF3,AI3),IF(OR(AD3="CL-MID",AD3="CL-SAM"),CONCATENATE(AC3,AF3,AI3),"")))</f>
        <v>H182414-HWH</v>
      </c>
      <c r="AL3" s="56">
        <f t="shared" ref="AL3:AL34" si="5">IFERROR(VLOOKUP(AK3,Y:Z,2,FALSE),"")</f>
        <v>309</v>
      </c>
      <c r="AM3" s="138">
        <f ca="1">TODAY()</f>
        <v>46044</v>
      </c>
    </row>
    <row r="4" spans="3:359">
      <c r="C4" s="25"/>
      <c r="D4"/>
      <c r="E4" s="88"/>
      <c r="F4" s="88"/>
      <c r="G4" s="117"/>
      <c r="H4" s="151" t="s">
        <v>101</v>
      </c>
      <c r="I4" s="148" t="s">
        <v>102</v>
      </c>
      <c r="J4"/>
      <c r="K4"/>
      <c r="L4" s="1"/>
      <c r="M4" s="1"/>
      <c r="N4"/>
      <c r="O4" s="45">
        <v>2</v>
      </c>
      <c r="P4" s="45"/>
      <c r="Q4" s="45">
        <v>1</v>
      </c>
      <c r="R4" s="45" t="s">
        <v>102</v>
      </c>
      <c r="S4" s="45">
        <v>2</v>
      </c>
      <c r="T4" s="45">
        <f>IFERROR(VLOOKUP(S4,$O:$P,2,FALSE),"")</f>
        <v>0</v>
      </c>
      <c r="U4" s="45">
        <v>2</v>
      </c>
      <c r="V4" s="45" t="str">
        <f>IFERROR(VLOOKUP(U4,$Q:$R,2,FALSE),"")</f>
        <v>Mocha</v>
      </c>
      <c r="W4" s="45" t="s">
        <v>103</v>
      </c>
      <c r="X4" s="95"/>
      <c r="Y4" s="50" t="s">
        <v>104</v>
      </c>
      <c r="Z4" s="55">
        <v>364</v>
      </c>
      <c r="AA4" s="47" t="s">
        <v>105</v>
      </c>
      <c r="AB4" s="46" t="s">
        <v>87</v>
      </c>
      <c r="AC4" s="43" t="str">
        <f t="shared" si="0"/>
        <v>AS1814-2PK</v>
      </c>
      <c r="AD4" s="45" t="str">
        <f t="shared" si="1"/>
        <v>CL-AC</v>
      </c>
      <c r="AE4" s="45" t="str">
        <f t="shared" si="2"/>
        <v>Harbor</v>
      </c>
      <c r="AF4" s="44" t="str">
        <f t="shared" si="3"/>
        <v>-H</v>
      </c>
      <c r="AG4" s="45" t="str">
        <f t="shared" si="4"/>
        <v>White</v>
      </c>
      <c r="AH4" s="45" t="str">
        <f t="shared" ref="AH4:AH67" si="6">IF(AG4="White","-WH",IF(AG4="Mocha","-MO"))</f>
        <v>-WH</v>
      </c>
      <c r="AI4" s="46" t="str">
        <f t="shared" ref="AI4:AI67" si="7">IF(AG4="White","WH",IF(AG4="Mocha","MO"))</f>
        <v>WH</v>
      </c>
      <c r="AJ4" s="34" t="s">
        <v>106</v>
      </c>
      <c r="AK4" s="44" t="str">
        <f t="shared" ref="AK4:AK67" si="8">IF(IFERROR(VLOOKUP(AC4,$AJ$2:$AJ$91,1,FALSE),"")=AC4,AC4,IF(OR(AD4="CL-MID",AD4="CL-AC"),CONCATENATE(AC4,AF4,AI4),IF(OR(AD4="CL-MID",AD4="CL-SAM"),CONCATENATE(AC4,AF4,AI4),"")))</f>
        <v>AS1814-2PK-HWH</v>
      </c>
      <c r="AL4" s="56">
        <f t="shared" si="5"/>
        <v>42</v>
      </c>
      <c r="AM4" s="98"/>
    </row>
    <row r="5" spans="3:359" ht="16" thickBot="1">
      <c r="C5" s="25"/>
      <c r="D5"/>
      <c r="E5" s="88"/>
      <c r="F5" s="88"/>
      <c r="G5" s="117"/>
      <c r="H5" s="152" t="s">
        <v>107</v>
      </c>
      <c r="I5" s="149">
        <v>0.5</v>
      </c>
      <c r="J5"/>
      <c r="K5"/>
      <c r="L5" s="1"/>
      <c r="M5" s="1"/>
      <c r="N5"/>
      <c r="O5" s="45">
        <f>IF($I$3=P5,0,1+IF(O4=0,O3,O4))</f>
        <v>3</v>
      </c>
      <c r="P5" s="45"/>
      <c r="Q5" s="45">
        <f>IF($I$4=R5,0,1+IF(Q4=0,Q3,Q4))</f>
        <v>2</v>
      </c>
      <c r="R5" s="45" t="s">
        <v>108</v>
      </c>
      <c r="S5" s="45">
        <v>3</v>
      </c>
      <c r="T5" s="83">
        <f>IFERROR(VLOOKUP(S5,$O:$P,2,FALSE),"")</f>
        <v>0</v>
      </c>
      <c r="U5" s="45">
        <v>3</v>
      </c>
      <c r="V5" s="45" t="str">
        <f>IFERROR(VLOOKUP(U5,$Q:$R,2,FALSE),"")</f>
        <v/>
      </c>
      <c r="W5" s="45"/>
      <c r="X5" s="95"/>
      <c r="Y5" s="50" t="s">
        <v>109</v>
      </c>
      <c r="Z5" s="55">
        <v>392</v>
      </c>
      <c r="AA5" s="47" t="s">
        <v>110</v>
      </c>
      <c r="AB5" s="46" t="s">
        <v>87</v>
      </c>
      <c r="AC5" s="43" t="str">
        <f t="shared" si="0"/>
        <v/>
      </c>
      <c r="AD5" s="45" t="str">
        <f t="shared" si="1"/>
        <v/>
      </c>
      <c r="AE5" s="45" t="str">
        <f t="shared" si="2"/>
        <v>Harbor</v>
      </c>
      <c r="AF5" s="44" t="str">
        <f t="shared" si="3"/>
        <v>-H</v>
      </c>
      <c r="AG5" s="45" t="str">
        <f t="shared" si="4"/>
        <v>White</v>
      </c>
      <c r="AH5" s="45" t="str">
        <f t="shared" si="6"/>
        <v>-WH</v>
      </c>
      <c r="AI5" s="46" t="str">
        <f t="shared" si="7"/>
        <v>WH</v>
      </c>
      <c r="AJ5" s="34" t="s">
        <v>111</v>
      </c>
      <c r="AK5" s="44" t="str">
        <f t="shared" si="8"/>
        <v/>
      </c>
      <c r="AL5" s="56" t="str">
        <f t="shared" si="5"/>
        <v/>
      </c>
      <c r="AM5" s="98"/>
    </row>
    <row r="6" spans="3:359" ht="16" thickTop="1">
      <c r="C6" s="25"/>
      <c r="D6"/>
      <c r="E6" s="88"/>
      <c r="F6" s="88"/>
      <c r="G6" s="88"/>
      <c r="H6"/>
      <c r="I6"/>
      <c r="J6"/>
      <c r="K6"/>
      <c r="L6" s="1"/>
      <c r="M6" s="1"/>
      <c r="N6"/>
      <c r="O6" s="51"/>
      <c r="P6" s="53"/>
      <c r="Q6" s="51">
        <f>IF($I$4=R6,0,1+IF(Q5=0,Q4,Q5))</f>
        <v>3</v>
      </c>
      <c r="R6" s="45" t="str">
        <f>IF(Door_Style_Selection="Catalina","Espresso",(IF(Door_Style_Selection="Hatteras","Espresso","")))</f>
        <v/>
      </c>
      <c r="S6" s="53"/>
      <c r="T6" s="53"/>
      <c r="U6" s="53">
        <v>4</v>
      </c>
      <c r="V6" s="135"/>
      <c r="W6" s="53"/>
      <c r="X6" s="95"/>
      <c r="Y6" s="50" t="s">
        <v>112</v>
      </c>
      <c r="Z6" s="55">
        <v>388</v>
      </c>
      <c r="AA6" s="47" t="s">
        <v>113</v>
      </c>
      <c r="AB6" s="46" t="s">
        <v>87</v>
      </c>
      <c r="AC6" s="43" t="str">
        <f t="shared" si="0"/>
        <v/>
      </c>
      <c r="AD6" s="45" t="str">
        <f t="shared" si="1"/>
        <v/>
      </c>
      <c r="AE6" s="45" t="str">
        <f t="shared" si="2"/>
        <v>Harbor</v>
      </c>
      <c r="AF6" s="44" t="str">
        <f t="shared" si="3"/>
        <v>-H</v>
      </c>
      <c r="AG6" s="45" t="str">
        <f t="shared" si="4"/>
        <v>White</v>
      </c>
      <c r="AH6" s="45" t="str">
        <f t="shared" si="6"/>
        <v>-WH</v>
      </c>
      <c r="AI6" s="46" t="str">
        <f t="shared" si="7"/>
        <v>WH</v>
      </c>
      <c r="AJ6" s="34" t="s">
        <v>114</v>
      </c>
      <c r="AK6" s="44" t="str">
        <f t="shared" si="8"/>
        <v/>
      </c>
      <c r="AL6" s="56" t="str">
        <f t="shared" si="5"/>
        <v/>
      </c>
      <c r="AM6" s="98"/>
    </row>
    <row r="7" spans="3:359">
      <c r="C7" s="25"/>
      <c r="D7"/>
      <c r="E7" s="88"/>
      <c r="F7" s="88"/>
      <c r="G7" s="118" t="str">
        <f>" "</f>
        <v xml:space="preserve"> </v>
      </c>
      <c r="H7" s="32"/>
      <c r="I7" s="32"/>
      <c r="J7"/>
      <c r="K7"/>
      <c r="L7" s="1"/>
      <c r="M7" s="31">
        <f ca="1">SUM(M9:M1000)</f>
        <v>175.5</v>
      </c>
      <c r="N7"/>
      <c r="Q7" s="51">
        <f>IF($I$4=R7,0,1+IF(Q6=0,Q5,Q6))</f>
        <v>4</v>
      </c>
      <c r="R7" s="119" t="str">
        <f>IF(Door_Style_Selection="Catalina","Sandstone","")</f>
        <v/>
      </c>
      <c r="U7" s="94">
        <v>5</v>
      </c>
      <c r="V7" s="135" t="str">
        <f>IFERROR(VLOOKUP(U7,$Q:$R,2,FALSE),"")</f>
        <v/>
      </c>
      <c r="Y7" s="50" t="s">
        <v>115</v>
      </c>
      <c r="Z7" s="55">
        <v>420</v>
      </c>
      <c r="AA7" s="47" t="s">
        <v>116</v>
      </c>
      <c r="AB7" s="46" t="s">
        <v>87</v>
      </c>
      <c r="AC7" s="43" t="str">
        <f t="shared" si="0"/>
        <v/>
      </c>
      <c r="AD7" s="45" t="str">
        <f t="shared" si="1"/>
        <v/>
      </c>
      <c r="AE7" s="45" t="str">
        <f t="shared" si="2"/>
        <v>Harbor</v>
      </c>
      <c r="AF7" s="44" t="str">
        <f t="shared" si="3"/>
        <v>-H</v>
      </c>
      <c r="AG7" s="45" t="str">
        <f t="shared" si="4"/>
        <v>White</v>
      </c>
      <c r="AH7" s="45" t="str">
        <f t="shared" si="6"/>
        <v>-WH</v>
      </c>
      <c r="AI7" s="46" t="str">
        <f t="shared" si="7"/>
        <v>WH</v>
      </c>
      <c r="AJ7" s="34" t="s">
        <v>117</v>
      </c>
      <c r="AK7" s="44" t="str">
        <f t="shared" si="8"/>
        <v/>
      </c>
      <c r="AL7" s="56" t="str">
        <f t="shared" si="5"/>
        <v/>
      </c>
      <c r="AM7" s="98"/>
    </row>
    <row r="8" spans="3:359" ht="31">
      <c r="C8" s="25"/>
      <c r="D8" s="154" t="s">
        <v>118</v>
      </c>
      <c r="E8" s="142" t="s">
        <v>119</v>
      </c>
      <c r="F8" s="214" t="s">
        <v>120</v>
      </c>
      <c r="G8" s="215"/>
      <c r="H8" s="143" t="s">
        <v>121</v>
      </c>
      <c r="I8" s="143" t="s">
        <v>122</v>
      </c>
      <c r="J8" s="144" t="s">
        <v>123</v>
      </c>
      <c r="K8" s="145" t="s">
        <v>124</v>
      </c>
      <c r="L8" s="146" t="s">
        <v>125</v>
      </c>
      <c r="M8" s="153" t="s">
        <v>126</v>
      </c>
      <c r="N8"/>
      <c r="Q8" s="51">
        <f>IF($I$4=R8,0,1+IF(Q7=0,Q6,Q7))</f>
        <v>5</v>
      </c>
      <c r="R8" s="119" t="str">
        <f>IF(Door_Style_Selection="Catalina","Unfinished","")</f>
        <v/>
      </c>
      <c r="Y8" s="50" t="s">
        <v>127</v>
      </c>
      <c r="Z8" s="55">
        <v>452</v>
      </c>
      <c r="AA8" s="47" t="s">
        <v>128</v>
      </c>
      <c r="AB8" s="46" t="s">
        <v>87</v>
      </c>
      <c r="AC8" s="43" t="str">
        <f t="shared" si="0"/>
        <v/>
      </c>
      <c r="AD8" s="45" t="str">
        <f t="shared" si="1"/>
        <v/>
      </c>
      <c r="AE8" s="45" t="str">
        <f t="shared" si="2"/>
        <v>Harbor</v>
      </c>
      <c r="AF8" s="44" t="str">
        <f t="shared" si="3"/>
        <v>-H</v>
      </c>
      <c r="AG8" s="45" t="str">
        <f t="shared" si="4"/>
        <v>White</v>
      </c>
      <c r="AH8" s="45" t="str">
        <f t="shared" si="6"/>
        <v>-WH</v>
      </c>
      <c r="AI8" s="46" t="str">
        <f t="shared" si="7"/>
        <v>WH</v>
      </c>
      <c r="AJ8" s="34" t="s">
        <v>129</v>
      </c>
      <c r="AK8" s="44" t="str">
        <f t="shared" si="8"/>
        <v/>
      </c>
      <c r="AL8" s="56" t="str">
        <f t="shared" si="5"/>
        <v/>
      </c>
      <c r="AM8" s="98"/>
    </row>
    <row r="9" spans="3:359">
      <c r="C9" s="25"/>
      <c r="D9" s="170" t="s">
        <v>1647</v>
      </c>
      <c r="E9" s="71" t="s">
        <v>86</v>
      </c>
      <c r="F9" s="44">
        <f>IF(OR(I9="",H9="",H9=0),"",1)</f>
        <v>1</v>
      </c>
      <c r="G9" s="46" t="str">
        <f>AK3</f>
        <v>H182414-HWH</v>
      </c>
      <c r="H9" s="141">
        <v>1</v>
      </c>
      <c r="I9" s="3" t="s">
        <v>86</v>
      </c>
      <c r="J9" s="4" t="s">
        <v>38</v>
      </c>
      <c r="K9" s="4" t="s">
        <v>38</v>
      </c>
      <c r="L9" s="36">
        <f ca="1">IFERROR(IF($I$5="","$0.00",IF($AM$2&gt;$AM$3,$I$5*AL3,"Expired!")),0)</f>
        <v>154.5</v>
      </c>
      <c r="M9" s="37">
        <f ca="1">IF(L9="Expired!","Expired!",L9*H9)</f>
        <v>154.5</v>
      </c>
      <c r="N9"/>
      <c r="P9" s="88" t="s">
        <v>130</v>
      </c>
      <c r="Y9" s="50" t="s">
        <v>131</v>
      </c>
      <c r="Z9" s="55">
        <v>484</v>
      </c>
      <c r="AA9" s="47" t="s">
        <v>132</v>
      </c>
      <c r="AB9" s="46" t="s">
        <v>87</v>
      </c>
      <c r="AC9" s="43" t="str">
        <f t="shared" si="0"/>
        <v/>
      </c>
      <c r="AD9" s="45" t="str">
        <f t="shared" si="1"/>
        <v/>
      </c>
      <c r="AE9" s="45" t="str">
        <f t="shared" si="2"/>
        <v>Harbor</v>
      </c>
      <c r="AF9" s="44" t="str">
        <f t="shared" si="3"/>
        <v>-H</v>
      </c>
      <c r="AG9" s="45" t="str">
        <f t="shared" si="4"/>
        <v>White</v>
      </c>
      <c r="AH9" s="45" t="str">
        <f t="shared" si="6"/>
        <v>-WH</v>
      </c>
      <c r="AI9" s="46" t="str">
        <f t="shared" si="7"/>
        <v>WH</v>
      </c>
      <c r="AJ9" s="34" t="s">
        <v>133</v>
      </c>
      <c r="AK9" s="44" t="str">
        <f t="shared" si="8"/>
        <v/>
      </c>
      <c r="AL9" s="56" t="str">
        <f t="shared" si="5"/>
        <v/>
      </c>
      <c r="AM9" s="98"/>
    </row>
    <row r="10" spans="3:359" ht="16.399999999999999" customHeight="1">
      <c r="C10" s="25"/>
      <c r="D10" s="170" t="s">
        <v>1647</v>
      </c>
      <c r="E10" s="48" t="s">
        <v>99</v>
      </c>
      <c r="F10" s="45">
        <f t="shared" ref="F10:F41" si="9">IF(OR(I10="",H10="",H10=0),F9,F9+1)</f>
        <v>2</v>
      </c>
      <c r="G10" s="47" t="str">
        <f t="shared" ref="G10:G73" si="10">AK4</f>
        <v>AS1814-2PK-HWH</v>
      </c>
      <c r="H10" s="141">
        <v>1</v>
      </c>
      <c r="I10" s="3" t="s">
        <v>134</v>
      </c>
      <c r="J10" s="4" t="s">
        <v>38</v>
      </c>
      <c r="K10" s="4" t="s">
        <v>38</v>
      </c>
      <c r="L10" s="36">
        <f t="shared" ref="L10:L40" ca="1" si="11">IFERROR(IF($I$5="","$0.00",IF($AM$2&gt;$AM$3,$I$5*AL4,"Expired!")),0)</f>
        <v>21</v>
      </c>
      <c r="M10" s="37">
        <f ca="1">IF(L10="Expired!","Expired!",L10*H10)</f>
        <v>21</v>
      </c>
      <c r="N10"/>
      <c r="P10" s="99">
        <v>45996</v>
      </c>
      <c r="Y10" s="50" t="s">
        <v>135</v>
      </c>
      <c r="Z10" s="55">
        <v>611</v>
      </c>
      <c r="AA10" s="47" t="s">
        <v>136</v>
      </c>
      <c r="AB10" s="46" t="s">
        <v>87</v>
      </c>
      <c r="AC10" s="43" t="str">
        <f t="shared" si="0"/>
        <v/>
      </c>
      <c r="AD10" s="45" t="str">
        <f t="shared" si="1"/>
        <v/>
      </c>
      <c r="AE10" s="45" t="str">
        <f t="shared" si="2"/>
        <v>Harbor</v>
      </c>
      <c r="AF10" s="44" t="str">
        <f t="shared" si="3"/>
        <v>-H</v>
      </c>
      <c r="AG10" s="45" t="str">
        <f t="shared" si="4"/>
        <v>White</v>
      </c>
      <c r="AH10" s="45" t="str">
        <f t="shared" si="6"/>
        <v>-WH</v>
      </c>
      <c r="AI10" s="46" t="str">
        <f t="shared" si="7"/>
        <v>WH</v>
      </c>
      <c r="AJ10" s="34" t="s">
        <v>137</v>
      </c>
      <c r="AK10" s="44" t="str">
        <f t="shared" si="8"/>
        <v/>
      </c>
      <c r="AL10" s="56" t="str">
        <f t="shared" si="5"/>
        <v/>
      </c>
      <c r="AM10" s="98"/>
    </row>
    <row r="11" spans="3:359">
      <c r="C11" s="25"/>
      <c r="D11" s="170"/>
      <c r="E11" s="48" t="s">
        <v>105</v>
      </c>
      <c r="F11" s="45">
        <f t="shared" si="9"/>
        <v>2</v>
      </c>
      <c r="G11" s="47" t="str">
        <f t="shared" si="10"/>
        <v/>
      </c>
      <c r="H11" s="2"/>
      <c r="I11" s="3"/>
      <c r="J11" s="4" t="s">
        <v>38</v>
      </c>
      <c r="K11" s="4" t="s">
        <v>38</v>
      </c>
      <c r="L11" s="36">
        <f t="shared" ca="1" si="11"/>
        <v>0</v>
      </c>
      <c r="M11" s="37">
        <f t="shared" ref="M11:M60" ca="1" si="12">IF(L11="Expired!","Expired!",L11*H11)</f>
        <v>0</v>
      </c>
      <c r="N11"/>
      <c r="Y11" s="50" t="s">
        <v>138</v>
      </c>
      <c r="Z11" s="55">
        <v>674</v>
      </c>
      <c r="AA11" s="47" t="s">
        <v>139</v>
      </c>
      <c r="AB11" s="46" t="s">
        <v>87</v>
      </c>
      <c r="AC11" s="43" t="str">
        <f t="shared" si="0"/>
        <v/>
      </c>
      <c r="AD11" s="45" t="str">
        <f t="shared" si="1"/>
        <v/>
      </c>
      <c r="AE11" s="45" t="str">
        <f t="shared" si="2"/>
        <v>Harbor</v>
      </c>
      <c r="AF11" s="44" t="str">
        <f t="shared" si="3"/>
        <v>-H</v>
      </c>
      <c r="AG11" s="45" t="str">
        <f t="shared" si="4"/>
        <v>White</v>
      </c>
      <c r="AH11" s="45" t="str">
        <f t="shared" si="6"/>
        <v>-WH</v>
      </c>
      <c r="AI11" s="46" t="str">
        <f t="shared" si="7"/>
        <v>WH</v>
      </c>
      <c r="AJ11" s="34" t="s">
        <v>140</v>
      </c>
      <c r="AK11" s="44" t="str">
        <f t="shared" si="8"/>
        <v/>
      </c>
      <c r="AL11" s="56" t="str">
        <f t="shared" si="5"/>
        <v/>
      </c>
      <c r="AM11" s="98"/>
    </row>
    <row r="12" spans="3:359">
      <c r="C12" s="25"/>
      <c r="D12" s="170"/>
      <c r="E12" s="48" t="s">
        <v>110</v>
      </c>
      <c r="F12" s="45">
        <f t="shared" si="9"/>
        <v>2</v>
      </c>
      <c r="G12" s="47" t="str">
        <f t="shared" si="10"/>
        <v/>
      </c>
      <c r="H12" s="2"/>
      <c r="I12" s="3"/>
      <c r="J12" s="4" t="s">
        <v>38</v>
      </c>
      <c r="K12" s="4" t="s">
        <v>38</v>
      </c>
      <c r="L12" s="36">
        <f t="shared" ca="1" si="11"/>
        <v>0</v>
      </c>
      <c r="M12" s="37">
        <f t="shared" ca="1" si="12"/>
        <v>0</v>
      </c>
      <c r="N12"/>
      <c r="Y12" s="50" t="s">
        <v>141</v>
      </c>
      <c r="Z12" s="55">
        <v>739</v>
      </c>
      <c r="AA12" s="47" t="s">
        <v>142</v>
      </c>
      <c r="AB12" s="46" t="s">
        <v>87</v>
      </c>
      <c r="AC12" s="43" t="str">
        <f t="shared" si="0"/>
        <v/>
      </c>
      <c r="AD12" s="45" t="str">
        <f t="shared" si="1"/>
        <v/>
      </c>
      <c r="AE12" s="45" t="str">
        <f t="shared" si="2"/>
        <v>Harbor</v>
      </c>
      <c r="AF12" s="44" t="str">
        <f t="shared" si="3"/>
        <v>-H</v>
      </c>
      <c r="AG12" s="45" t="str">
        <f t="shared" si="4"/>
        <v>White</v>
      </c>
      <c r="AH12" s="45" t="str">
        <f t="shared" si="6"/>
        <v>-WH</v>
      </c>
      <c r="AI12" s="46" t="str">
        <f t="shared" si="7"/>
        <v>WH</v>
      </c>
      <c r="AJ12" s="34" t="s">
        <v>143</v>
      </c>
      <c r="AK12" s="44" t="str">
        <f t="shared" si="8"/>
        <v/>
      </c>
      <c r="AL12" s="56" t="str">
        <f t="shared" si="5"/>
        <v/>
      </c>
      <c r="AM12" s="98"/>
    </row>
    <row r="13" spans="3:359">
      <c r="C13" s="25"/>
      <c r="D13" s="170"/>
      <c r="E13" s="48" t="s">
        <v>113</v>
      </c>
      <c r="F13" s="45">
        <f t="shared" si="9"/>
        <v>2</v>
      </c>
      <c r="G13" s="47" t="str">
        <f t="shared" si="10"/>
        <v/>
      </c>
      <c r="H13" s="2"/>
      <c r="I13" s="3"/>
      <c r="J13" s="4" t="s">
        <v>38</v>
      </c>
      <c r="K13" s="4" t="s">
        <v>38</v>
      </c>
      <c r="L13" s="36">
        <f t="shared" ca="1" si="11"/>
        <v>0</v>
      </c>
      <c r="M13" s="37">
        <f t="shared" ca="1" si="12"/>
        <v>0</v>
      </c>
      <c r="N13"/>
      <c r="Y13" s="50" t="s">
        <v>144</v>
      </c>
      <c r="Z13" s="55">
        <v>803</v>
      </c>
      <c r="AA13" s="47" t="s">
        <v>145</v>
      </c>
      <c r="AB13" s="46" t="s">
        <v>87</v>
      </c>
      <c r="AC13" s="43" t="str">
        <f t="shared" si="0"/>
        <v/>
      </c>
      <c r="AD13" s="45" t="str">
        <f t="shared" si="1"/>
        <v/>
      </c>
      <c r="AE13" s="45" t="str">
        <f t="shared" si="2"/>
        <v>Harbor</v>
      </c>
      <c r="AF13" s="44" t="str">
        <f t="shared" si="3"/>
        <v>-H</v>
      </c>
      <c r="AG13" s="45" t="str">
        <f t="shared" si="4"/>
        <v>White</v>
      </c>
      <c r="AH13" s="45" t="str">
        <f t="shared" si="6"/>
        <v>-WH</v>
      </c>
      <c r="AI13" s="46" t="str">
        <f t="shared" si="7"/>
        <v>WH</v>
      </c>
      <c r="AJ13" s="34" t="s">
        <v>146</v>
      </c>
      <c r="AK13" s="44" t="str">
        <f t="shared" si="8"/>
        <v/>
      </c>
      <c r="AL13" s="56" t="str">
        <f t="shared" si="5"/>
        <v/>
      </c>
      <c r="AM13" s="98"/>
    </row>
    <row r="14" spans="3:359">
      <c r="C14" s="25"/>
      <c r="D14" s="170"/>
      <c r="E14" s="48" t="s">
        <v>116</v>
      </c>
      <c r="F14" s="45">
        <f t="shared" si="9"/>
        <v>2</v>
      </c>
      <c r="G14" s="47" t="str">
        <f t="shared" si="10"/>
        <v/>
      </c>
      <c r="H14" s="2"/>
      <c r="I14" s="3"/>
      <c r="J14" s="4" t="s">
        <v>38</v>
      </c>
      <c r="K14" s="4" t="s">
        <v>38</v>
      </c>
      <c r="L14" s="36">
        <f t="shared" ca="1" si="11"/>
        <v>0</v>
      </c>
      <c r="M14" s="37">
        <f t="shared" ca="1" si="12"/>
        <v>0</v>
      </c>
      <c r="N14"/>
      <c r="Y14" s="50" t="s">
        <v>147</v>
      </c>
      <c r="Z14" s="55">
        <v>319</v>
      </c>
      <c r="AA14" s="47" t="s">
        <v>148</v>
      </c>
      <c r="AB14" s="46" t="s">
        <v>87</v>
      </c>
      <c r="AC14" s="43" t="str">
        <f t="shared" si="0"/>
        <v/>
      </c>
      <c r="AD14" s="45" t="str">
        <f t="shared" si="1"/>
        <v/>
      </c>
      <c r="AE14" s="45" t="str">
        <f t="shared" si="2"/>
        <v>Harbor</v>
      </c>
      <c r="AF14" s="44" t="str">
        <f t="shared" si="3"/>
        <v>-H</v>
      </c>
      <c r="AG14" s="45" t="str">
        <f t="shared" si="4"/>
        <v>White</v>
      </c>
      <c r="AH14" s="45" t="str">
        <f t="shared" si="6"/>
        <v>-WH</v>
      </c>
      <c r="AI14" s="46" t="str">
        <f t="shared" si="7"/>
        <v>WH</v>
      </c>
      <c r="AJ14" s="34" t="s">
        <v>149</v>
      </c>
      <c r="AK14" s="44" t="str">
        <f t="shared" si="8"/>
        <v/>
      </c>
      <c r="AL14" s="56" t="str">
        <f t="shared" si="5"/>
        <v/>
      </c>
      <c r="AM14" s="98"/>
    </row>
    <row r="15" spans="3:359">
      <c r="C15" s="25"/>
      <c r="D15" s="170"/>
      <c r="E15" s="48" t="s">
        <v>128</v>
      </c>
      <c r="F15" s="45">
        <f t="shared" si="9"/>
        <v>2</v>
      </c>
      <c r="G15" s="47" t="str">
        <f t="shared" si="10"/>
        <v/>
      </c>
      <c r="H15" s="2"/>
      <c r="I15" s="3"/>
      <c r="J15" s="4" t="s">
        <v>38</v>
      </c>
      <c r="K15" s="4" t="s">
        <v>38</v>
      </c>
      <c r="L15" s="36">
        <f t="shared" ca="1" si="11"/>
        <v>0</v>
      </c>
      <c r="M15" s="37">
        <f t="shared" ca="1" si="12"/>
        <v>0</v>
      </c>
      <c r="N15"/>
      <c r="Y15" s="50" t="s">
        <v>150</v>
      </c>
      <c r="Z15" s="55">
        <v>353</v>
      </c>
      <c r="AA15" s="47" t="s">
        <v>151</v>
      </c>
      <c r="AB15" s="46" t="s">
        <v>87</v>
      </c>
      <c r="AC15" s="43" t="str">
        <f t="shared" si="0"/>
        <v/>
      </c>
      <c r="AD15" s="45" t="str">
        <f t="shared" si="1"/>
        <v/>
      </c>
      <c r="AE15" s="45" t="str">
        <f t="shared" si="2"/>
        <v>Harbor</v>
      </c>
      <c r="AF15" s="44" t="str">
        <f t="shared" si="3"/>
        <v>-H</v>
      </c>
      <c r="AG15" s="45" t="str">
        <f t="shared" si="4"/>
        <v>White</v>
      </c>
      <c r="AH15" s="45" t="str">
        <f t="shared" si="6"/>
        <v>-WH</v>
      </c>
      <c r="AI15" s="46" t="str">
        <f t="shared" si="7"/>
        <v>WH</v>
      </c>
      <c r="AJ15" s="34" t="s">
        <v>152</v>
      </c>
      <c r="AK15" s="44" t="str">
        <f t="shared" si="8"/>
        <v/>
      </c>
      <c r="AL15" s="56" t="str">
        <f t="shared" si="5"/>
        <v/>
      </c>
      <c r="AM15" s="98"/>
    </row>
    <row r="16" spans="3:359">
      <c r="C16" s="25"/>
      <c r="D16" s="170"/>
      <c r="E16" s="48" t="s">
        <v>132</v>
      </c>
      <c r="F16" s="45">
        <f t="shared" si="9"/>
        <v>2</v>
      </c>
      <c r="G16" s="47" t="str">
        <f t="shared" si="10"/>
        <v/>
      </c>
      <c r="H16" s="2"/>
      <c r="I16" s="3"/>
      <c r="J16" s="4" t="s">
        <v>38</v>
      </c>
      <c r="K16" s="4" t="s">
        <v>38</v>
      </c>
      <c r="L16" s="36">
        <f t="shared" ca="1" si="11"/>
        <v>0</v>
      </c>
      <c r="M16" s="37">
        <f t="shared" ca="1" si="12"/>
        <v>0</v>
      </c>
      <c r="N16"/>
      <c r="Y16" s="50" t="s">
        <v>153</v>
      </c>
      <c r="Z16" s="55">
        <v>387</v>
      </c>
      <c r="AA16" s="47" t="s">
        <v>154</v>
      </c>
      <c r="AB16" s="46" t="s">
        <v>87</v>
      </c>
      <c r="AC16" s="43" t="str">
        <f t="shared" si="0"/>
        <v/>
      </c>
      <c r="AD16" s="45" t="str">
        <f t="shared" si="1"/>
        <v/>
      </c>
      <c r="AE16" s="45" t="str">
        <f t="shared" si="2"/>
        <v>Harbor</v>
      </c>
      <c r="AF16" s="44" t="str">
        <f t="shared" si="3"/>
        <v>-H</v>
      </c>
      <c r="AG16" s="45" t="str">
        <f t="shared" si="4"/>
        <v>White</v>
      </c>
      <c r="AH16" s="45" t="str">
        <f t="shared" si="6"/>
        <v>-WH</v>
      </c>
      <c r="AI16" s="46" t="str">
        <f t="shared" si="7"/>
        <v>WH</v>
      </c>
      <c r="AJ16" s="34" t="s">
        <v>155</v>
      </c>
      <c r="AK16" s="44" t="str">
        <f t="shared" si="8"/>
        <v/>
      </c>
      <c r="AL16" s="56" t="str">
        <f t="shared" si="5"/>
        <v/>
      </c>
      <c r="AM16" s="98"/>
    </row>
    <row r="17" spans="3:39">
      <c r="C17" s="25"/>
      <c r="D17" s="170"/>
      <c r="E17" s="48" t="s">
        <v>136</v>
      </c>
      <c r="F17" s="45">
        <f t="shared" si="9"/>
        <v>2</v>
      </c>
      <c r="G17" s="47" t="str">
        <f t="shared" si="10"/>
        <v/>
      </c>
      <c r="H17" s="2"/>
      <c r="I17" s="3"/>
      <c r="J17" s="4" t="s">
        <v>38</v>
      </c>
      <c r="K17" s="4" t="s">
        <v>38</v>
      </c>
      <c r="L17" s="36">
        <f t="shared" ca="1" si="11"/>
        <v>0</v>
      </c>
      <c r="M17" s="37">
        <f ca="1">IF(L17="Expired!","Expired!",L17*H17)</f>
        <v>0</v>
      </c>
      <c r="N17"/>
      <c r="Y17" s="50" t="s">
        <v>156</v>
      </c>
      <c r="Z17" s="55">
        <v>421</v>
      </c>
      <c r="AA17" s="47" t="s">
        <v>157</v>
      </c>
      <c r="AB17" s="46" t="s">
        <v>87</v>
      </c>
      <c r="AC17" s="43" t="str">
        <f t="shared" si="0"/>
        <v/>
      </c>
      <c r="AD17" s="45" t="str">
        <f t="shared" si="1"/>
        <v/>
      </c>
      <c r="AE17" s="45" t="str">
        <f t="shared" si="2"/>
        <v>Harbor</v>
      </c>
      <c r="AF17" s="44" t="str">
        <f t="shared" si="3"/>
        <v>-H</v>
      </c>
      <c r="AG17" s="45" t="str">
        <f t="shared" si="4"/>
        <v>White</v>
      </c>
      <c r="AH17" s="45" t="str">
        <f t="shared" si="6"/>
        <v>-WH</v>
      </c>
      <c r="AI17" s="46" t="str">
        <f t="shared" si="7"/>
        <v>WH</v>
      </c>
      <c r="AJ17" s="34" t="s">
        <v>158</v>
      </c>
      <c r="AK17" s="44" t="str">
        <f t="shared" si="8"/>
        <v/>
      </c>
      <c r="AL17" s="56" t="str">
        <f t="shared" si="5"/>
        <v/>
      </c>
      <c r="AM17" s="98"/>
    </row>
    <row r="18" spans="3:39">
      <c r="C18" s="25"/>
      <c r="D18" s="170"/>
      <c r="E18" s="48" t="s">
        <v>139</v>
      </c>
      <c r="F18" s="45">
        <f t="shared" si="9"/>
        <v>2</v>
      </c>
      <c r="G18" s="47" t="str">
        <f t="shared" si="10"/>
        <v/>
      </c>
      <c r="H18" s="2"/>
      <c r="I18" s="3"/>
      <c r="J18" s="4" t="s">
        <v>38</v>
      </c>
      <c r="K18" s="4" t="s">
        <v>38</v>
      </c>
      <c r="L18" s="36">
        <f t="shared" ca="1" si="11"/>
        <v>0</v>
      </c>
      <c r="M18" s="37">
        <f t="shared" ca="1" si="12"/>
        <v>0</v>
      </c>
      <c r="N18"/>
      <c r="Y18" s="50" t="s">
        <v>159</v>
      </c>
      <c r="Z18" s="55">
        <v>366</v>
      </c>
      <c r="AA18" s="47" t="s">
        <v>160</v>
      </c>
      <c r="AB18" s="46" t="s">
        <v>87</v>
      </c>
      <c r="AC18" s="43" t="str">
        <f t="shared" si="0"/>
        <v/>
      </c>
      <c r="AD18" s="45" t="str">
        <f t="shared" si="1"/>
        <v/>
      </c>
      <c r="AE18" s="45" t="str">
        <f t="shared" si="2"/>
        <v>Harbor</v>
      </c>
      <c r="AF18" s="44" t="str">
        <f t="shared" si="3"/>
        <v>-H</v>
      </c>
      <c r="AG18" s="45" t="str">
        <f t="shared" si="4"/>
        <v>White</v>
      </c>
      <c r="AH18" s="45" t="str">
        <f t="shared" si="6"/>
        <v>-WH</v>
      </c>
      <c r="AI18" s="46" t="str">
        <f t="shared" si="7"/>
        <v>WH</v>
      </c>
      <c r="AJ18" s="34" t="s">
        <v>161</v>
      </c>
      <c r="AK18" s="44" t="str">
        <f t="shared" si="8"/>
        <v/>
      </c>
      <c r="AL18" s="56" t="str">
        <f t="shared" si="5"/>
        <v/>
      </c>
      <c r="AM18" s="98"/>
    </row>
    <row r="19" spans="3:39">
      <c r="C19" s="25"/>
      <c r="D19" s="170"/>
      <c r="E19" s="48" t="s">
        <v>142</v>
      </c>
      <c r="F19" s="45">
        <f t="shared" si="9"/>
        <v>2</v>
      </c>
      <c r="G19" s="47" t="str">
        <f t="shared" si="10"/>
        <v/>
      </c>
      <c r="H19" s="2"/>
      <c r="I19" s="3"/>
      <c r="J19" s="4" t="s">
        <v>38</v>
      </c>
      <c r="K19" s="4" t="s">
        <v>38</v>
      </c>
      <c r="L19" s="36">
        <f t="shared" ca="1" si="11"/>
        <v>0</v>
      </c>
      <c r="M19" s="37">
        <f t="shared" ca="1" si="12"/>
        <v>0</v>
      </c>
      <c r="N19"/>
      <c r="Y19" s="50" t="s">
        <v>162</v>
      </c>
      <c r="Z19" s="55">
        <v>403</v>
      </c>
      <c r="AA19" s="47" t="s">
        <v>163</v>
      </c>
      <c r="AB19" s="46" t="s">
        <v>87</v>
      </c>
      <c r="AC19" s="43" t="str">
        <f t="shared" si="0"/>
        <v/>
      </c>
      <c r="AD19" s="45" t="str">
        <f t="shared" si="1"/>
        <v/>
      </c>
      <c r="AE19" s="45" t="str">
        <f t="shared" si="2"/>
        <v>Harbor</v>
      </c>
      <c r="AF19" s="44" t="str">
        <f t="shared" si="3"/>
        <v>-H</v>
      </c>
      <c r="AG19" s="45" t="str">
        <f t="shared" si="4"/>
        <v>White</v>
      </c>
      <c r="AH19" s="45" t="str">
        <f t="shared" si="6"/>
        <v>-WH</v>
      </c>
      <c r="AI19" s="46" t="str">
        <f t="shared" si="7"/>
        <v>WH</v>
      </c>
      <c r="AJ19" s="67" t="s">
        <v>164</v>
      </c>
      <c r="AK19" s="44" t="str">
        <f t="shared" si="8"/>
        <v/>
      </c>
      <c r="AL19" s="56" t="str">
        <f t="shared" si="5"/>
        <v/>
      </c>
      <c r="AM19" s="98"/>
    </row>
    <row r="20" spans="3:39">
      <c r="C20" s="25"/>
      <c r="D20" s="170"/>
      <c r="E20" s="48" t="s">
        <v>145</v>
      </c>
      <c r="F20" s="45">
        <f t="shared" si="9"/>
        <v>2</v>
      </c>
      <c r="G20" s="47" t="str">
        <f t="shared" si="10"/>
        <v/>
      </c>
      <c r="H20" s="2"/>
      <c r="I20" s="3"/>
      <c r="J20" s="4" t="s">
        <v>38</v>
      </c>
      <c r="K20" s="4" t="s">
        <v>38</v>
      </c>
      <c r="L20" s="36">
        <f t="shared" ca="1" si="11"/>
        <v>0</v>
      </c>
      <c r="M20" s="37">
        <f t="shared" ca="1" si="12"/>
        <v>0</v>
      </c>
      <c r="N20"/>
      <c r="Y20" s="50" t="s">
        <v>165</v>
      </c>
      <c r="Z20" s="55">
        <v>443</v>
      </c>
      <c r="AA20" s="47" t="s">
        <v>166</v>
      </c>
      <c r="AB20" s="46" t="s">
        <v>87</v>
      </c>
      <c r="AC20" s="43" t="str">
        <f t="shared" si="0"/>
        <v/>
      </c>
      <c r="AD20" s="45" t="str">
        <f t="shared" si="1"/>
        <v/>
      </c>
      <c r="AE20" s="45" t="str">
        <f t="shared" si="2"/>
        <v>Harbor</v>
      </c>
      <c r="AF20" s="44" t="str">
        <f t="shared" si="3"/>
        <v>-H</v>
      </c>
      <c r="AG20" s="45" t="str">
        <f t="shared" si="4"/>
        <v>White</v>
      </c>
      <c r="AH20" s="45" t="str">
        <f t="shared" si="6"/>
        <v>-WH</v>
      </c>
      <c r="AI20" s="46" t="str">
        <f t="shared" si="7"/>
        <v>WH</v>
      </c>
      <c r="AJ20" s="34" t="s">
        <v>167</v>
      </c>
      <c r="AK20" s="44" t="str">
        <f t="shared" si="8"/>
        <v/>
      </c>
      <c r="AL20" s="56" t="str">
        <f t="shared" si="5"/>
        <v/>
      </c>
      <c r="AM20" s="98"/>
    </row>
    <row r="21" spans="3:39">
      <c r="C21" s="25"/>
      <c r="D21" s="170"/>
      <c r="E21" s="48" t="s">
        <v>148</v>
      </c>
      <c r="F21" s="45">
        <f t="shared" si="9"/>
        <v>2</v>
      </c>
      <c r="G21" s="47" t="str">
        <f t="shared" si="10"/>
        <v/>
      </c>
      <c r="H21" s="2"/>
      <c r="I21" s="3"/>
      <c r="J21" s="4" t="s">
        <v>38</v>
      </c>
      <c r="K21" s="4" t="s">
        <v>38</v>
      </c>
      <c r="L21" s="36">
        <f t="shared" ca="1" si="11"/>
        <v>0</v>
      </c>
      <c r="M21" s="37">
        <f t="shared" ca="1" si="12"/>
        <v>0</v>
      </c>
      <c r="N21"/>
      <c r="Y21" s="50" t="s">
        <v>168</v>
      </c>
      <c r="Z21" s="55">
        <v>482</v>
      </c>
      <c r="AA21" s="47" t="s">
        <v>169</v>
      </c>
      <c r="AB21" s="46" t="s">
        <v>87</v>
      </c>
      <c r="AC21" s="43" t="str">
        <f t="shared" si="0"/>
        <v/>
      </c>
      <c r="AD21" s="45" t="str">
        <f t="shared" si="1"/>
        <v/>
      </c>
      <c r="AE21" s="45" t="str">
        <f t="shared" si="2"/>
        <v>Harbor</v>
      </c>
      <c r="AF21" s="44" t="str">
        <f t="shared" si="3"/>
        <v>-H</v>
      </c>
      <c r="AG21" s="45" t="str">
        <f t="shared" si="4"/>
        <v>White</v>
      </c>
      <c r="AH21" s="45" t="str">
        <f t="shared" si="6"/>
        <v>-WH</v>
      </c>
      <c r="AI21" s="46" t="str">
        <f t="shared" si="7"/>
        <v>WH</v>
      </c>
      <c r="AJ21" s="34" t="s">
        <v>170</v>
      </c>
      <c r="AK21" s="44" t="str">
        <f t="shared" si="8"/>
        <v/>
      </c>
      <c r="AL21" s="56" t="str">
        <f t="shared" si="5"/>
        <v/>
      </c>
      <c r="AM21" s="98"/>
    </row>
    <row r="22" spans="3:39">
      <c r="C22" s="25"/>
      <c r="D22" s="170"/>
      <c r="E22" s="48" t="s">
        <v>151</v>
      </c>
      <c r="F22" s="45">
        <f t="shared" si="9"/>
        <v>2</v>
      </c>
      <c r="G22" s="47" t="str">
        <f t="shared" si="10"/>
        <v/>
      </c>
      <c r="H22" s="2"/>
      <c r="I22" s="3"/>
      <c r="J22" s="4" t="s">
        <v>38</v>
      </c>
      <c r="K22" s="4" t="s">
        <v>38</v>
      </c>
      <c r="L22" s="36">
        <f t="shared" ca="1" si="11"/>
        <v>0</v>
      </c>
      <c r="M22" s="37">
        <f t="shared" ca="1" si="12"/>
        <v>0</v>
      </c>
      <c r="N22"/>
      <c r="Y22" s="50" t="s">
        <v>171</v>
      </c>
      <c r="Z22" s="55">
        <v>319</v>
      </c>
      <c r="AA22" s="47" t="s">
        <v>172</v>
      </c>
      <c r="AB22" s="46" t="s">
        <v>87</v>
      </c>
      <c r="AC22" s="43" t="str">
        <f t="shared" si="0"/>
        <v/>
      </c>
      <c r="AD22" s="45" t="str">
        <f t="shared" si="1"/>
        <v/>
      </c>
      <c r="AE22" s="45" t="str">
        <f t="shared" si="2"/>
        <v>Harbor</v>
      </c>
      <c r="AF22" s="44" t="str">
        <f t="shared" si="3"/>
        <v>-H</v>
      </c>
      <c r="AG22" s="45" t="str">
        <f t="shared" si="4"/>
        <v>White</v>
      </c>
      <c r="AH22" s="45" t="str">
        <f t="shared" si="6"/>
        <v>-WH</v>
      </c>
      <c r="AI22" s="46" t="str">
        <f t="shared" si="7"/>
        <v>WH</v>
      </c>
      <c r="AJ22" s="34" t="s">
        <v>173</v>
      </c>
      <c r="AK22" s="44" t="str">
        <f t="shared" si="8"/>
        <v/>
      </c>
      <c r="AL22" s="56" t="str">
        <f t="shared" si="5"/>
        <v/>
      </c>
      <c r="AM22" s="98"/>
    </row>
    <row r="23" spans="3:39">
      <c r="C23" s="25"/>
      <c r="D23" s="170"/>
      <c r="E23" s="48" t="s">
        <v>154</v>
      </c>
      <c r="F23" s="45">
        <f t="shared" si="9"/>
        <v>2</v>
      </c>
      <c r="G23" s="47" t="str">
        <f t="shared" si="10"/>
        <v/>
      </c>
      <c r="H23" s="2"/>
      <c r="I23" s="3"/>
      <c r="J23" s="4" t="s">
        <v>38</v>
      </c>
      <c r="K23" s="4" t="s">
        <v>38</v>
      </c>
      <c r="L23" s="36">
        <f t="shared" ca="1" si="11"/>
        <v>0</v>
      </c>
      <c r="M23" s="37">
        <f t="shared" ca="1" si="12"/>
        <v>0</v>
      </c>
      <c r="N23"/>
      <c r="Y23" s="50" t="s">
        <v>174</v>
      </c>
      <c r="Z23" s="55">
        <v>353</v>
      </c>
      <c r="AA23" s="47" t="s">
        <v>175</v>
      </c>
      <c r="AB23" s="46" t="s">
        <v>87</v>
      </c>
      <c r="AC23" s="43" t="str">
        <f t="shared" si="0"/>
        <v/>
      </c>
      <c r="AD23" s="45" t="str">
        <f t="shared" si="1"/>
        <v/>
      </c>
      <c r="AE23" s="45" t="str">
        <f t="shared" si="2"/>
        <v>Harbor</v>
      </c>
      <c r="AF23" s="44" t="str">
        <f t="shared" si="3"/>
        <v>-H</v>
      </c>
      <c r="AG23" s="45" t="str">
        <f t="shared" si="4"/>
        <v>White</v>
      </c>
      <c r="AH23" s="45" t="str">
        <f t="shared" si="6"/>
        <v>-WH</v>
      </c>
      <c r="AI23" s="46" t="str">
        <f t="shared" si="7"/>
        <v>WH</v>
      </c>
      <c r="AJ23" s="67" t="s">
        <v>176</v>
      </c>
      <c r="AK23" s="44" t="str">
        <f t="shared" si="8"/>
        <v/>
      </c>
      <c r="AL23" s="56" t="str">
        <f t="shared" si="5"/>
        <v/>
      </c>
      <c r="AM23" s="98"/>
    </row>
    <row r="24" spans="3:39">
      <c r="C24" s="25"/>
      <c r="D24" s="170"/>
      <c r="E24" s="48" t="s">
        <v>157</v>
      </c>
      <c r="F24" s="45">
        <f t="shared" si="9"/>
        <v>2</v>
      </c>
      <c r="G24" s="47" t="str">
        <f t="shared" si="10"/>
        <v/>
      </c>
      <c r="H24" s="2"/>
      <c r="I24" s="3"/>
      <c r="J24" s="4" t="s">
        <v>38</v>
      </c>
      <c r="K24" s="4" t="s">
        <v>38</v>
      </c>
      <c r="L24" s="36">
        <f t="shared" ca="1" si="11"/>
        <v>0</v>
      </c>
      <c r="M24" s="37">
        <f t="shared" ca="1" si="12"/>
        <v>0</v>
      </c>
      <c r="N24"/>
      <c r="Y24" s="50" t="s">
        <v>177</v>
      </c>
      <c r="Z24" s="55">
        <v>387</v>
      </c>
      <c r="AA24" s="47" t="s">
        <v>178</v>
      </c>
      <c r="AB24" s="46" t="s">
        <v>87</v>
      </c>
      <c r="AC24" s="43" t="str">
        <f t="shared" si="0"/>
        <v/>
      </c>
      <c r="AD24" s="45" t="str">
        <f t="shared" si="1"/>
        <v/>
      </c>
      <c r="AE24" s="45" t="str">
        <f t="shared" si="2"/>
        <v>Harbor</v>
      </c>
      <c r="AF24" s="44" t="str">
        <f t="shared" si="3"/>
        <v>-H</v>
      </c>
      <c r="AG24" s="45" t="str">
        <f t="shared" si="4"/>
        <v>White</v>
      </c>
      <c r="AH24" s="45" t="str">
        <f t="shared" si="6"/>
        <v>-WH</v>
      </c>
      <c r="AI24" s="46" t="str">
        <f t="shared" si="7"/>
        <v>WH</v>
      </c>
      <c r="AJ24" s="34" t="s">
        <v>179</v>
      </c>
      <c r="AK24" s="44" t="str">
        <f t="shared" si="8"/>
        <v/>
      </c>
      <c r="AL24" s="56" t="str">
        <f t="shared" si="5"/>
        <v/>
      </c>
      <c r="AM24" s="98"/>
    </row>
    <row r="25" spans="3:39">
      <c r="C25" s="25"/>
      <c r="D25" s="170"/>
      <c r="E25" s="48" t="s">
        <v>160</v>
      </c>
      <c r="F25" s="45">
        <f t="shared" si="9"/>
        <v>2</v>
      </c>
      <c r="G25" s="47" t="str">
        <f t="shared" si="10"/>
        <v/>
      </c>
      <c r="H25" s="2"/>
      <c r="I25" s="3"/>
      <c r="J25" s="4" t="s">
        <v>38</v>
      </c>
      <c r="K25" s="4" t="s">
        <v>38</v>
      </c>
      <c r="L25" s="36">
        <f t="shared" ca="1" si="11"/>
        <v>0</v>
      </c>
      <c r="M25" s="37">
        <f t="shared" ca="1" si="12"/>
        <v>0</v>
      </c>
      <c r="N25"/>
      <c r="Y25" s="50" t="s">
        <v>180</v>
      </c>
      <c r="Z25" s="55">
        <v>421</v>
      </c>
      <c r="AA25" s="47" t="s">
        <v>181</v>
      </c>
      <c r="AB25" s="46" t="s">
        <v>87</v>
      </c>
      <c r="AC25" s="43" t="str">
        <f t="shared" si="0"/>
        <v/>
      </c>
      <c r="AD25" s="45" t="str">
        <f t="shared" si="1"/>
        <v/>
      </c>
      <c r="AE25" s="45" t="str">
        <f t="shared" si="2"/>
        <v>Harbor</v>
      </c>
      <c r="AF25" s="44" t="str">
        <f t="shared" si="3"/>
        <v>-H</v>
      </c>
      <c r="AG25" s="45" t="str">
        <f t="shared" si="4"/>
        <v>White</v>
      </c>
      <c r="AH25" s="45" t="str">
        <f t="shared" si="6"/>
        <v>-WH</v>
      </c>
      <c r="AI25" s="46" t="str">
        <f t="shared" si="7"/>
        <v>WH</v>
      </c>
      <c r="AJ25" s="34" t="s">
        <v>182</v>
      </c>
      <c r="AK25" s="44" t="str">
        <f t="shared" si="8"/>
        <v/>
      </c>
      <c r="AL25" s="56" t="str">
        <f t="shared" si="5"/>
        <v/>
      </c>
    </row>
    <row r="26" spans="3:39">
      <c r="C26" s="25"/>
      <c r="D26" s="170"/>
      <c r="E26" s="48" t="s">
        <v>163</v>
      </c>
      <c r="F26" s="45">
        <f t="shared" si="9"/>
        <v>2</v>
      </c>
      <c r="G26" s="47" t="str">
        <f t="shared" si="10"/>
        <v/>
      </c>
      <c r="H26" s="2"/>
      <c r="I26" s="3"/>
      <c r="J26" s="4" t="s">
        <v>38</v>
      </c>
      <c r="K26" s="4" t="s">
        <v>38</v>
      </c>
      <c r="L26" s="36">
        <f t="shared" ca="1" si="11"/>
        <v>0</v>
      </c>
      <c r="M26" s="37">
        <f t="shared" ca="1" si="12"/>
        <v>0</v>
      </c>
      <c r="N26"/>
      <c r="Y26" s="50" t="s">
        <v>183</v>
      </c>
      <c r="Z26" s="55">
        <v>366</v>
      </c>
      <c r="AA26" s="47" t="s">
        <v>184</v>
      </c>
      <c r="AB26" s="46" t="s">
        <v>87</v>
      </c>
      <c r="AC26" s="43" t="str">
        <f t="shared" si="0"/>
        <v/>
      </c>
      <c r="AD26" s="45" t="str">
        <f t="shared" si="1"/>
        <v/>
      </c>
      <c r="AE26" s="45" t="str">
        <f t="shared" si="2"/>
        <v>Harbor</v>
      </c>
      <c r="AF26" s="44" t="str">
        <f t="shared" si="3"/>
        <v>-H</v>
      </c>
      <c r="AG26" s="45" t="str">
        <f t="shared" si="4"/>
        <v>White</v>
      </c>
      <c r="AH26" s="45" t="str">
        <f t="shared" si="6"/>
        <v>-WH</v>
      </c>
      <c r="AI26" s="46" t="str">
        <f t="shared" si="7"/>
        <v>WH</v>
      </c>
      <c r="AJ26" s="34" t="s">
        <v>185</v>
      </c>
      <c r="AK26" s="44" t="str">
        <f t="shared" si="8"/>
        <v/>
      </c>
      <c r="AL26" s="56" t="str">
        <f t="shared" si="5"/>
        <v/>
      </c>
    </row>
    <row r="27" spans="3:39">
      <c r="C27" s="25"/>
      <c r="D27" s="170"/>
      <c r="E27" s="48" t="s">
        <v>166</v>
      </c>
      <c r="F27" s="45">
        <f t="shared" si="9"/>
        <v>2</v>
      </c>
      <c r="G27" s="47" t="str">
        <f t="shared" si="10"/>
        <v/>
      </c>
      <c r="H27" s="2"/>
      <c r="I27" s="3"/>
      <c r="J27" s="4" t="s">
        <v>38</v>
      </c>
      <c r="K27" s="4" t="s">
        <v>38</v>
      </c>
      <c r="L27" s="36">
        <f t="shared" ca="1" si="11"/>
        <v>0</v>
      </c>
      <c r="M27" s="37">
        <f t="shared" ca="1" si="12"/>
        <v>0</v>
      </c>
      <c r="N27"/>
      <c r="Y27" s="50" t="s">
        <v>186</v>
      </c>
      <c r="Z27" s="55">
        <v>403</v>
      </c>
      <c r="AA27" s="47" t="s">
        <v>187</v>
      </c>
      <c r="AB27" s="46" t="s">
        <v>87</v>
      </c>
      <c r="AC27" s="43" t="str">
        <f t="shared" si="0"/>
        <v/>
      </c>
      <c r="AD27" s="45" t="str">
        <f t="shared" si="1"/>
        <v/>
      </c>
      <c r="AE27" s="45" t="str">
        <f t="shared" si="2"/>
        <v>Harbor</v>
      </c>
      <c r="AF27" s="44" t="str">
        <f t="shared" si="3"/>
        <v>-H</v>
      </c>
      <c r="AG27" s="45" t="str">
        <f t="shared" si="4"/>
        <v>White</v>
      </c>
      <c r="AH27" s="45" t="str">
        <f t="shared" si="6"/>
        <v>-WH</v>
      </c>
      <c r="AI27" s="46" t="str">
        <f t="shared" si="7"/>
        <v>WH</v>
      </c>
      <c r="AJ27" s="34" t="s">
        <v>188</v>
      </c>
      <c r="AK27" s="44" t="str">
        <f t="shared" si="8"/>
        <v/>
      </c>
      <c r="AL27" s="56" t="str">
        <f t="shared" si="5"/>
        <v/>
      </c>
    </row>
    <row r="28" spans="3:39">
      <c r="C28" s="25"/>
      <c r="D28" s="170"/>
      <c r="E28" s="48" t="s">
        <v>169</v>
      </c>
      <c r="F28" s="45">
        <f t="shared" si="9"/>
        <v>2</v>
      </c>
      <c r="G28" s="47" t="str">
        <f t="shared" si="10"/>
        <v/>
      </c>
      <c r="H28" s="2"/>
      <c r="I28" s="3"/>
      <c r="J28" s="4" t="s">
        <v>38</v>
      </c>
      <c r="K28" s="4" t="s">
        <v>38</v>
      </c>
      <c r="L28" s="36">
        <f t="shared" ca="1" si="11"/>
        <v>0</v>
      </c>
      <c r="M28" s="37">
        <f t="shared" ca="1" si="12"/>
        <v>0</v>
      </c>
      <c r="N28"/>
      <c r="Y28" s="50" t="s">
        <v>189</v>
      </c>
      <c r="Z28" s="55">
        <v>443</v>
      </c>
      <c r="AA28" s="47" t="s">
        <v>190</v>
      </c>
      <c r="AB28" s="46" t="s">
        <v>87</v>
      </c>
      <c r="AC28" s="43" t="str">
        <f t="shared" si="0"/>
        <v/>
      </c>
      <c r="AD28" s="45" t="str">
        <f t="shared" si="1"/>
        <v/>
      </c>
      <c r="AE28" s="45" t="str">
        <f t="shared" si="2"/>
        <v>Harbor</v>
      </c>
      <c r="AF28" s="44" t="str">
        <f t="shared" si="3"/>
        <v>-H</v>
      </c>
      <c r="AG28" s="45" t="str">
        <f t="shared" si="4"/>
        <v>White</v>
      </c>
      <c r="AH28" s="45" t="str">
        <f t="shared" si="6"/>
        <v>-WH</v>
      </c>
      <c r="AI28" s="46" t="str">
        <f t="shared" si="7"/>
        <v>WH</v>
      </c>
      <c r="AJ28" s="34" t="s">
        <v>191</v>
      </c>
      <c r="AK28" s="44" t="str">
        <f t="shared" si="8"/>
        <v/>
      </c>
      <c r="AL28" s="56" t="str">
        <f t="shared" si="5"/>
        <v/>
      </c>
    </row>
    <row r="29" spans="3:39">
      <c r="C29" s="25"/>
      <c r="D29" s="170"/>
      <c r="E29" s="48" t="s">
        <v>172</v>
      </c>
      <c r="F29" s="45">
        <f t="shared" si="9"/>
        <v>2</v>
      </c>
      <c r="G29" s="47" t="str">
        <f t="shared" si="10"/>
        <v/>
      </c>
      <c r="H29" s="2"/>
      <c r="I29" s="3"/>
      <c r="J29" s="4" t="s">
        <v>38</v>
      </c>
      <c r="K29" s="4" t="s">
        <v>38</v>
      </c>
      <c r="L29" s="36">
        <f t="shared" ca="1" si="11"/>
        <v>0</v>
      </c>
      <c r="M29" s="37">
        <f t="shared" ca="1" si="12"/>
        <v>0</v>
      </c>
      <c r="N29"/>
      <c r="Y29" s="50" t="s">
        <v>192</v>
      </c>
      <c r="Z29" s="55">
        <v>482</v>
      </c>
      <c r="AA29" s="47" t="s">
        <v>193</v>
      </c>
      <c r="AB29" s="46" t="s">
        <v>87</v>
      </c>
      <c r="AC29" s="43" t="str">
        <f t="shared" si="0"/>
        <v/>
      </c>
      <c r="AD29" s="45" t="str">
        <f t="shared" si="1"/>
        <v/>
      </c>
      <c r="AE29" s="45" t="str">
        <f t="shared" si="2"/>
        <v>Harbor</v>
      </c>
      <c r="AF29" s="44" t="str">
        <f t="shared" si="3"/>
        <v>-H</v>
      </c>
      <c r="AG29" s="45" t="str">
        <f t="shared" si="4"/>
        <v>White</v>
      </c>
      <c r="AH29" s="45" t="str">
        <f t="shared" si="6"/>
        <v>-WH</v>
      </c>
      <c r="AI29" s="46" t="str">
        <f t="shared" si="7"/>
        <v>WH</v>
      </c>
      <c r="AJ29" s="34" t="s">
        <v>194</v>
      </c>
      <c r="AK29" s="44" t="str">
        <f t="shared" si="8"/>
        <v/>
      </c>
      <c r="AL29" s="56" t="str">
        <f t="shared" si="5"/>
        <v/>
      </c>
    </row>
    <row r="30" spans="3:39">
      <c r="C30" s="25"/>
      <c r="D30" s="170"/>
      <c r="E30" s="48" t="s">
        <v>175</v>
      </c>
      <c r="F30" s="45">
        <f t="shared" si="9"/>
        <v>2</v>
      </c>
      <c r="G30" s="47" t="str">
        <f t="shared" si="10"/>
        <v/>
      </c>
      <c r="H30" s="2"/>
      <c r="I30" s="3"/>
      <c r="J30" s="4" t="s">
        <v>38</v>
      </c>
      <c r="K30" s="4" t="s">
        <v>38</v>
      </c>
      <c r="L30" s="36">
        <f t="shared" ca="1" si="11"/>
        <v>0</v>
      </c>
      <c r="M30" s="37">
        <f t="shared" ca="1" si="12"/>
        <v>0</v>
      </c>
      <c r="N30"/>
      <c r="Y30" s="50" t="s">
        <v>195</v>
      </c>
      <c r="Z30" s="55">
        <v>616</v>
      </c>
      <c r="AA30" s="47" t="s">
        <v>196</v>
      </c>
      <c r="AB30" s="46" t="s">
        <v>87</v>
      </c>
      <c r="AC30" s="43" t="str">
        <f t="shared" si="0"/>
        <v/>
      </c>
      <c r="AD30" s="45" t="str">
        <f t="shared" si="1"/>
        <v/>
      </c>
      <c r="AE30" s="45" t="str">
        <f t="shared" si="2"/>
        <v>Harbor</v>
      </c>
      <c r="AF30" s="44" t="str">
        <f t="shared" si="3"/>
        <v>-H</v>
      </c>
      <c r="AG30" s="45" t="str">
        <f t="shared" si="4"/>
        <v>White</v>
      </c>
      <c r="AH30" s="45" t="str">
        <f t="shared" si="6"/>
        <v>-WH</v>
      </c>
      <c r="AI30" s="46" t="str">
        <f t="shared" si="7"/>
        <v>WH</v>
      </c>
      <c r="AJ30" s="34" t="s">
        <v>197</v>
      </c>
      <c r="AK30" s="44" t="str">
        <f t="shared" si="8"/>
        <v/>
      </c>
      <c r="AL30" s="56" t="str">
        <f t="shared" si="5"/>
        <v/>
      </c>
    </row>
    <row r="31" spans="3:39">
      <c r="C31" s="25"/>
      <c r="D31" s="170"/>
      <c r="E31" s="48" t="s">
        <v>178</v>
      </c>
      <c r="F31" s="45">
        <f t="shared" si="9"/>
        <v>2</v>
      </c>
      <c r="G31" s="47" t="str">
        <f t="shared" si="10"/>
        <v/>
      </c>
      <c r="H31" s="2"/>
      <c r="I31" s="3"/>
      <c r="J31" s="4" t="s">
        <v>38</v>
      </c>
      <c r="K31" s="4" t="s">
        <v>38</v>
      </c>
      <c r="L31" s="36">
        <f t="shared" ca="1" si="11"/>
        <v>0</v>
      </c>
      <c r="M31" s="37">
        <f t="shared" ca="1" si="12"/>
        <v>0</v>
      </c>
      <c r="N31"/>
      <c r="Y31" s="50" t="s">
        <v>198</v>
      </c>
      <c r="Z31" s="55">
        <v>681</v>
      </c>
      <c r="AA31" s="47" t="s">
        <v>199</v>
      </c>
      <c r="AB31" s="46" t="s">
        <v>87</v>
      </c>
      <c r="AC31" s="43" t="str">
        <f t="shared" si="0"/>
        <v/>
      </c>
      <c r="AD31" s="45" t="str">
        <f t="shared" si="1"/>
        <v/>
      </c>
      <c r="AE31" s="45" t="str">
        <f t="shared" si="2"/>
        <v>Harbor</v>
      </c>
      <c r="AF31" s="44" t="str">
        <f t="shared" si="3"/>
        <v>-H</v>
      </c>
      <c r="AG31" s="45" t="str">
        <f t="shared" si="4"/>
        <v>White</v>
      </c>
      <c r="AH31" s="45" t="str">
        <f t="shared" si="6"/>
        <v>-WH</v>
      </c>
      <c r="AI31" s="46" t="str">
        <f t="shared" si="7"/>
        <v>WH</v>
      </c>
      <c r="AJ31" s="34"/>
      <c r="AK31" s="44" t="str">
        <f t="shared" si="8"/>
        <v/>
      </c>
      <c r="AL31" s="56" t="str">
        <f t="shared" si="5"/>
        <v/>
      </c>
    </row>
    <row r="32" spans="3:39">
      <c r="C32" s="25"/>
      <c r="D32" s="170"/>
      <c r="E32" s="48" t="s">
        <v>181</v>
      </c>
      <c r="F32" s="45">
        <f t="shared" si="9"/>
        <v>2</v>
      </c>
      <c r="G32" s="47" t="str">
        <f t="shared" si="10"/>
        <v/>
      </c>
      <c r="H32" s="2"/>
      <c r="I32" s="3"/>
      <c r="J32" s="4" t="s">
        <v>38</v>
      </c>
      <c r="K32" s="4" t="s">
        <v>38</v>
      </c>
      <c r="L32" s="36">
        <f t="shared" ca="1" si="11"/>
        <v>0</v>
      </c>
      <c r="M32" s="37">
        <f t="shared" ca="1" si="12"/>
        <v>0</v>
      </c>
      <c r="N32"/>
      <c r="Y32" s="50" t="s">
        <v>200</v>
      </c>
      <c r="Z32" s="55">
        <v>746</v>
      </c>
      <c r="AA32" s="47" t="s">
        <v>201</v>
      </c>
      <c r="AB32" s="46" t="s">
        <v>87</v>
      </c>
      <c r="AC32" s="43" t="str">
        <f t="shared" si="0"/>
        <v/>
      </c>
      <c r="AD32" s="45" t="str">
        <f t="shared" si="1"/>
        <v/>
      </c>
      <c r="AE32" s="45" t="str">
        <f t="shared" si="2"/>
        <v>Harbor</v>
      </c>
      <c r="AF32" s="44" t="str">
        <f t="shared" si="3"/>
        <v>-H</v>
      </c>
      <c r="AG32" s="45" t="str">
        <f t="shared" si="4"/>
        <v>White</v>
      </c>
      <c r="AH32" s="45" t="str">
        <f t="shared" si="6"/>
        <v>-WH</v>
      </c>
      <c r="AI32" s="46" t="str">
        <f t="shared" si="7"/>
        <v>WH</v>
      </c>
      <c r="AJ32" s="34"/>
      <c r="AK32" s="44" t="str">
        <f t="shared" si="8"/>
        <v/>
      </c>
      <c r="AL32" s="56" t="str">
        <f t="shared" si="5"/>
        <v/>
      </c>
    </row>
    <row r="33" spans="3:38">
      <c r="C33" s="25"/>
      <c r="D33" s="170"/>
      <c r="E33" s="48" t="s">
        <v>184</v>
      </c>
      <c r="F33" s="45">
        <f t="shared" si="9"/>
        <v>2</v>
      </c>
      <c r="G33" s="47" t="str">
        <f t="shared" si="10"/>
        <v/>
      </c>
      <c r="H33" s="2"/>
      <c r="I33" s="3"/>
      <c r="J33" s="4" t="s">
        <v>38</v>
      </c>
      <c r="K33" s="4" t="s">
        <v>38</v>
      </c>
      <c r="L33" s="36">
        <f t="shared" ca="1" si="11"/>
        <v>0</v>
      </c>
      <c r="M33" s="37">
        <f t="shared" ca="1" si="12"/>
        <v>0</v>
      </c>
      <c r="N33"/>
      <c r="Y33" s="50" t="s">
        <v>202</v>
      </c>
      <c r="Z33" s="55">
        <v>812</v>
      </c>
      <c r="AA33" s="47" t="s">
        <v>203</v>
      </c>
      <c r="AB33" s="46" t="s">
        <v>87</v>
      </c>
      <c r="AC33" s="43" t="str">
        <f t="shared" si="0"/>
        <v/>
      </c>
      <c r="AD33" s="45" t="str">
        <f t="shared" si="1"/>
        <v/>
      </c>
      <c r="AE33" s="45" t="str">
        <f t="shared" si="2"/>
        <v>Harbor</v>
      </c>
      <c r="AF33" s="44" t="str">
        <f t="shared" si="3"/>
        <v>-H</v>
      </c>
      <c r="AG33" s="45" t="str">
        <f t="shared" si="4"/>
        <v>White</v>
      </c>
      <c r="AH33" s="45" t="str">
        <f t="shared" si="6"/>
        <v>-WH</v>
      </c>
      <c r="AI33" s="46" t="str">
        <f t="shared" si="7"/>
        <v>WH</v>
      </c>
      <c r="AJ33" s="34"/>
      <c r="AK33" s="44" t="str">
        <f t="shared" si="8"/>
        <v/>
      </c>
      <c r="AL33" s="56" t="str">
        <f t="shared" si="5"/>
        <v/>
      </c>
    </row>
    <row r="34" spans="3:38">
      <c r="C34" s="25"/>
      <c r="D34" s="170"/>
      <c r="E34" s="48" t="s">
        <v>187</v>
      </c>
      <c r="F34" s="45">
        <f t="shared" si="9"/>
        <v>2</v>
      </c>
      <c r="G34" s="47" t="str">
        <f t="shared" si="10"/>
        <v/>
      </c>
      <c r="H34" s="2"/>
      <c r="I34" s="3"/>
      <c r="J34" s="4" t="s">
        <v>38</v>
      </c>
      <c r="K34" s="4" t="s">
        <v>38</v>
      </c>
      <c r="L34" s="36">
        <f t="shared" ca="1" si="11"/>
        <v>0</v>
      </c>
      <c r="M34" s="37">
        <f t="shared" ca="1" si="12"/>
        <v>0</v>
      </c>
      <c r="N34"/>
      <c r="Y34" s="50" t="s">
        <v>204</v>
      </c>
      <c r="Z34" s="55">
        <v>726</v>
      </c>
      <c r="AA34" s="47" t="s">
        <v>205</v>
      </c>
      <c r="AB34" s="46" t="s">
        <v>87</v>
      </c>
      <c r="AC34" s="43" t="str">
        <f t="shared" si="0"/>
        <v/>
      </c>
      <c r="AD34" s="45" t="str">
        <f t="shared" si="1"/>
        <v/>
      </c>
      <c r="AE34" s="45" t="str">
        <f t="shared" si="2"/>
        <v>Harbor</v>
      </c>
      <c r="AF34" s="44" t="str">
        <f t="shared" si="3"/>
        <v>-H</v>
      </c>
      <c r="AG34" s="45" t="str">
        <f t="shared" si="4"/>
        <v>White</v>
      </c>
      <c r="AH34" s="45" t="str">
        <f t="shared" si="6"/>
        <v>-WH</v>
      </c>
      <c r="AI34" s="46" t="str">
        <f t="shared" si="7"/>
        <v>WH</v>
      </c>
      <c r="AJ34" s="34"/>
      <c r="AK34" s="44" t="str">
        <f t="shared" si="8"/>
        <v/>
      </c>
      <c r="AL34" s="56" t="str">
        <f t="shared" si="5"/>
        <v/>
      </c>
    </row>
    <row r="35" spans="3:38">
      <c r="C35" s="25"/>
      <c r="D35" s="170"/>
      <c r="E35" s="48" t="s">
        <v>190</v>
      </c>
      <c r="F35" s="45">
        <f t="shared" si="9"/>
        <v>2</v>
      </c>
      <c r="G35" s="47" t="str">
        <f t="shared" si="10"/>
        <v/>
      </c>
      <c r="H35" s="2"/>
      <c r="I35" s="3"/>
      <c r="J35" s="4" t="s">
        <v>38</v>
      </c>
      <c r="K35" s="4" t="s">
        <v>38</v>
      </c>
      <c r="L35" s="36">
        <f t="shared" ca="1" si="11"/>
        <v>0</v>
      </c>
      <c r="M35" s="37">
        <f t="shared" ca="1" si="12"/>
        <v>0</v>
      </c>
      <c r="N35"/>
      <c r="Y35" s="50" t="s">
        <v>206</v>
      </c>
      <c r="Z35" s="55">
        <v>802</v>
      </c>
      <c r="AA35" s="47" t="s">
        <v>207</v>
      </c>
      <c r="AB35" s="46" t="s">
        <v>87</v>
      </c>
      <c r="AC35" s="43" t="str">
        <f t="shared" ref="AC35:AC66" si="13">UPPER(I41)</f>
        <v/>
      </c>
      <c r="AD35" s="45" t="str">
        <f t="shared" ref="AD35:AD66" si="14">IFERROR(VLOOKUP(AC35,AA:AB,2,FALSE),"")</f>
        <v/>
      </c>
      <c r="AE35" s="45" t="str">
        <f t="shared" ref="AE35:AE66" si="15">IF(OR(J41="Select Here",J41=""),$I$3,J41)</f>
        <v>Harbor</v>
      </c>
      <c r="AF35" s="44" t="str">
        <f t="shared" ref="AF35:AF66" si="16">IF(AE35="Harbor","-H",IF(AE35="Harbor","-H"))</f>
        <v>-H</v>
      </c>
      <c r="AG35" s="45" t="str">
        <f t="shared" ref="AG35:AG66" si="17">IF(OR(K41="Select Here",K41=""),$I$4,K41)</f>
        <v>White</v>
      </c>
      <c r="AH35" s="45" t="str">
        <f t="shared" si="6"/>
        <v>-WH</v>
      </c>
      <c r="AI35" s="46" t="str">
        <f t="shared" si="7"/>
        <v>WH</v>
      </c>
      <c r="AJ35" s="34"/>
      <c r="AK35" s="44" t="str">
        <f t="shared" si="8"/>
        <v/>
      </c>
      <c r="AL35" s="56" t="str">
        <f t="shared" ref="AL35:AL66" si="18">IFERROR(VLOOKUP(AK35,Y:Z,2,FALSE),"")</f>
        <v/>
      </c>
    </row>
    <row r="36" spans="3:38">
      <c r="C36" s="25"/>
      <c r="D36" s="170"/>
      <c r="E36" s="48" t="s">
        <v>193</v>
      </c>
      <c r="F36" s="45">
        <f t="shared" si="9"/>
        <v>2</v>
      </c>
      <c r="G36" s="47" t="str">
        <f t="shared" si="10"/>
        <v/>
      </c>
      <c r="H36" s="2"/>
      <c r="I36" s="3"/>
      <c r="J36" s="4" t="s">
        <v>38</v>
      </c>
      <c r="K36" s="4" t="s">
        <v>38</v>
      </c>
      <c r="L36" s="36">
        <f t="shared" ca="1" si="11"/>
        <v>0</v>
      </c>
      <c r="M36" s="37">
        <f t="shared" ca="1" si="12"/>
        <v>0</v>
      </c>
      <c r="N36"/>
      <c r="Y36" s="50" t="s">
        <v>208</v>
      </c>
      <c r="Z36" s="55">
        <v>880</v>
      </c>
      <c r="AA36" s="47" t="s">
        <v>209</v>
      </c>
      <c r="AB36" s="46" t="s">
        <v>87</v>
      </c>
      <c r="AC36" s="43" t="str">
        <f t="shared" si="13"/>
        <v/>
      </c>
      <c r="AD36" s="45" t="str">
        <f t="shared" si="14"/>
        <v/>
      </c>
      <c r="AE36" s="45" t="str">
        <f t="shared" si="15"/>
        <v>Harbor</v>
      </c>
      <c r="AF36" s="44" t="str">
        <f t="shared" si="16"/>
        <v>-H</v>
      </c>
      <c r="AG36" s="45" t="str">
        <f t="shared" si="17"/>
        <v>White</v>
      </c>
      <c r="AH36" s="45" t="str">
        <f t="shared" si="6"/>
        <v>-WH</v>
      </c>
      <c r="AI36" s="46" t="str">
        <f t="shared" si="7"/>
        <v>WH</v>
      </c>
      <c r="AJ36" s="34"/>
      <c r="AK36" s="44" t="str">
        <f t="shared" si="8"/>
        <v/>
      </c>
      <c r="AL36" s="56" t="str">
        <f t="shared" si="18"/>
        <v/>
      </c>
    </row>
    <row r="37" spans="3:38">
      <c r="C37" s="25"/>
      <c r="D37" s="170"/>
      <c r="E37" s="48" t="s">
        <v>196</v>
      </c>
      <c r="F37" s="45">
        <f t="shared" si="9"/>
        <v>2</v>
      </c>
      <c r="G37" s="47" t="str">
        <f t="shared" si="10"/>
        <v/>
      </c>
      <c r="H37" s="2"/>
      <c r="I37" s="3"/>
      <c r="J37" s="4" t="s">
        <v>38</v>
      </c>
      <c r="K37" s="4" t="s">
        <v>38</v>
      </c>
      <c r="L37" s="36">
        <f t="shared" ca="1" si="11"/>
        <v>0</v>
      </c>
      <c r="M37" s="37">
        <f t="shared" ca="1" si="12"/>
        <v>0</v>
      </c>
      <c r="N37"/>
      <c r="Y37" s="50" t="s">
        <v>210</v>
      </c>
      <c r="Z37" s="55">
        <v>958</v>
      </c>
      <c r="AA37" s="47" t="s">
        <v>211</v>
      </c>
      <c r="AB37" s="46" t="s">
        <v>87</v>
      </c>
      <c r="AC37" s="43" t="str">
        <f t="shared" si="13"/>
        <v/>
      </c>
      <c r="AD37" s="45" t="str">
        <f t="shared" si="14"/>
        <v/>
      </c>
      <c r="AE37" s="45" t="str">
        <f t="shared" si="15"/>
        <v>Harbor</v>
      </c>
      <c r="AF37" s="44" t="str">
        <f t="shared" si="16"/>
        <v>-H</v>
      </c>
      <c r="AG37" s="45" t="str">
        <f t="shared" si="17"/>
        <v>White</v>
      </c>
      <c r="AH37" s="45" t="str">
        <f t="shared" si="6"/>
        <v>-WH</v>
      </c>
      <c r="AI37" s="46" t="str">
        <f t="shared" si="7"/>
        <v>WH</v>
      </c>
      <c r="AJ37" s="34"/>
      <c r="AK37" s="44" t="str">
        <f t="shared" si="8"/>
        <v/>
      </c>
      <c r="AL37" s="56" t="str">
        <f t="shared" si="18"/>
        <v/>
      </c>
    </row>
    <row r="38" spans="3:38">
      <c r="C38" s="25"/>
      <c r="D38" s="170"/>
      <c r="E38" s="48" t="s">
        <v>199</v>
      </c>
      <c r="F38" s="45">
        <f t="shared" si="9"/>
        <v>2</v>
      </c>
      <c r="G38" s="47" t="str">
        <f t="shared" si="10"/>
        <v/>
      </c>
      <c r="H38" s="2"/>
      <c r="I38" s="3"/>
      <c r="J38" s="4" t="s">
        <v>38</v>
      </c>
      <c r="K38" s="4" t="s">
        <v>38</v>
      </c>
      <c r="L38" s="36">
        <f t="shared" ca="1" si="11"/>
        <v>0</v>
      </c>
      <c r="M38" s="37">
        <f t="shared" ca="1" si="12"/>
        <v>0</v>
      </c>
      <c r="N38"/>
      <c r="Y38" s="50" t="s">
        <v>212</v>
      </c>
      <c r="Z38" s="55">
        <v>647</v>
      </c>
      <c r="AA38" s="47" t="s">
        <v>213</v>
      </c>
      <c r="AB38" s="46" t="s">
        <v>87</v>
      </c>
      <c r="AC38" s="43" t="str">
        <f t="shared" si="13"/>
        <v/>
      </c>
      <c r="AD38" s="45" t="str">
        <f t="shared" si="14"/>
        <v/>
      </c>
      <c r="AE38" s="45" t="str">
        <f t="shared" si="15"/>
        <v>Harbor</v>
      </c>
      <c r="AF38" s="44" t="str">
        <f t="shared" si="16"/>
        <v>-H</v>
      </c>
      <c r="AG38" s="45" t="str">
        <f t="shared" si="17"/>
        <v>White</v>
      </c>
      <c r="AH38" s="45" t="str">
        <f t="shared" si="6"/>
        <v>-WH</v>
      </c>
      <c r="AI38" s="46" t="str">
        <f t="shared" si="7"/>
        <v>WH</v>
      </c>
      <c r="AJ38" s="34"/>
      <c r="AK38" s="44" t="str">
        <f t="shared" si="8"/>
        <v/>
      </c>
      <c r="AL38" s="56" t="str">
        <f t="shared" si="18"/>
        <v/>
      </c>
    </row>
    <row r="39" spans="3:38">
      <c r="C39" s="25"/>
      <c r="D39" s="170"/>
      <c r="E39" s="48" t="s">
        <v>201</v>
      </c>
      <c r="F39" s="45">
        <f t="shared" si="9"/>
        <v>2</v>
      </c>
      <c r="G39" s="47" t="str">
        <f t="shared" si="10"/>
        <v/>
      </c>
      <c r="H39" s="2"/>
      <c r="I39" s="3"/>
      <c r="J39" s="4" t="s">
        <v>38</v>
      </c>
      <c r="K39" s="4" t="s">
        <v>38</v>
      </c>
      <c r="L39" s="36">
        <f t="shared" ca="1" si="11"/>
        <v>0</v>
      </c>
      <c r="M39" s="37">
        <f t="shared" ca="1" si="12"/>
        <v>0</v>
      </c>
      <c r="N39"/>
      <c r="Y39" s="50" t="s">
        <v>214</v>
      </c>
      <c r="Z39" s="55">
        <v>715</v>
      </c>
      <c r="AA39" s="47" t="s">
        <v>215</v>
      </c>
      <c r="AB39" s="46" t="s">
        <v>87</v>
      </c>
      <c r="AC39" s="43" t="str">
        <f t="shared" si="13"/>
        <v/>
      </c>
      <c r="AD39" s="45" t="str">
        <f t="shared" si="14"/>
        <v/>
      </c>
      <c r="AE39" s="45" t="str">
        <f t="shared" si="15"/>
        <v>Harbor</v>
      </c>
      <c r="AF39" s="44" t="str">
        <f t="shared" si="16"/>
        <v>-H</v>
      </c>
      <c r="AG39" s="45" t="str">
        <f t="shared" si="17"/>
        <v>White</v>
      </c>
      <c r="AH39" s="45" t="str">
        <f t="shared" si="6"/>
        <v>-WH</v>
      </c>
      <c r="AI39" s="46" t="str">
        <f t="shared" si="7"/>
        <v>WH</v>
      </c>
      <c r="AJ39" s="34"/>
      <c r="AK39" s="44" t="str">
        <f t="shared" si="8"/>
        <v/>
      </c>
      <c r="AL39" s="56" t="str">
        <f t="shared" si="18"/>
        <v/>
      </c>
    </row>
    <row r="40" spans="3:38">
      <c r="C40" s="25"/>
      <c r="D40" s="170"/>
      <c r="E40" s="48" t="s">
        <v>203</v>
      </c>
      <c r="F40" s="45">
        <f t="shared" si="9"/>
        <v>2</v>
      </c>
      <c r="G40" s="47" t="str">
        <f t="shared" si="10"/>
        <v/>
      </c>
      <c r="H40" s="2"/>
      <c r="I40" s="3"/>
      <c r="J40" s="4" t="s">
        <v>38</v>
      </c>
      <c r="K40" s="4" t="s">
        <v>38</v>
      </c>
      <c r="L40" s="36">
        <f t="shared" ca="1" si="11"/>
        <v>0</v>
      </c>
      <c r="M40" s="37">
        <f t="shared" ca="1" si="12"/>
        <v>0</v>
      </c>
      <c r="N40"/>
      <c r="Y40" s="50" t="s">
        <v>216</v>
      </c>
      <c r="Z40" s="55">
        <v>782</v>
      </c>
      <c r="AA40" s="47" t="s">
        <v>217</v>
      </c>
      <c r="AB40" s="46" t="s">
        <v>87</v>
      </c>
      <c r="AC40" s="43" t="str">
        <f t="shared" si="13"/>
        <v/>
      </c>
      <c r="AD40" s="45" t="str">
        <f t="shared" si="14"/>
        <v/>
      </c>
      <c r="AE40" s="45" t="str">
        <f t="shared" si="15"/>
        <v>Harbor</v>
      </c>
      <c r="AF40" s="44" t="str">
        <f t="shared" si="16"/>
        <v>-H</v>
      </c>
      <c r="AG40" s="45" t="str">
        <f t="shared" si="17"/>
        <v>White</v>
      </c>
      <c r="AH40" s="45" t="str">
        <f t="shared" si="6"/>
        <v>-WH</v>
      </c>
      <c r="AI40" s="46" t="str">
        <f t="shared" si="7"/>
        <v>WH</v>
      </c>
      <c r="AJ40" s="34"/>
      <c r="AK40" s="44" t="str">
        <f t="shared" si="8"/>
        <v/>
      </c>
      <c r="AL40" s="56" t="str">
        <f t="shared" si="18"/>
        <v/>
      </c>
    </row>
    <row r="41" spans="3:38">
      <c r="C41" s="25"/>
      <c r="D41" s="170"/>
      <c r="E41" s="48" t="s">
        <v>205</v>
      </c>
      <c r="F41" s="45">
        <f t="shared" si="9"/>
        <v>2</v>
      </c>
      <c r="G41" s="47" t="str">
        <f t="shared" si="10"/>
        <v/>
      </c>
      <c r="H41" s="2"/>
      <c r="I41" s="3"/>
      <c r="J41" s="4" t="s">
        <v>38</v>
      </c>
      <c r="K41" s="4" t="s">
        <v>38</v>
      </c>
      <c r="L41" s="36">
        <f t="shared" ref="L41:L72" ca="1" si="19">IFERROR(IF($I$5="","$0.00",IF($AM$2&gt;$AM$3,$I$5*AL35,"Expired!")),0)</f>
        <v>0</v>
      </c>
      <c r="M41" s="37">
        <f t="shared" ca="1" si="12"/>
        <v>0</v>
      </c>
      <c r="N41"/>
      <c r="Y41" s="50" t="s">
        <v>218</v>
      </c>
      <c r="Z41" s="55">
        <v>848</v>
      </c>
      <c r="AA41" s="47" t="s">
        <v>219</v>
      </c>
      <c r="AB41" s="46" t="s">
        <v>87</v>
      </c>
      <c r="AC41" s="43" t="str">
        <f t="shared" si="13"/>
        <v/>
      </c>
      <c r="AD41" s="45" t="str">
        <f t="shared" si="14"/>
        <v/>
      </c>
      <c r="AE41" s="45" t="str">
        <f t="shared" si="15"/>
        <v>Harbor</v>
      </c>
      <c r="AF41" s="44" t="str">
        <f t="shared" si="16"/>
        <v>-H</v>
      </c>
      <c r="AG41" s="45" t="str">
        <f t="shared" si="17"/>
        <v>White</v>
      </c>
      <c r="AH41" s="45" t="str">
        <f t="shared" si="6"/>
        <v>-WH</v>
      </c>
      <c r="AI41" s="46" t="str">
        <f t="shared" si="7"/>
        <v>WH</v>
      </c>
      <c r="AJ41" s="34"/>
      <c r="AK41" s="44" t="str">
        <f t="shared" si="8"/>
        <v/>
      </c>
      <c r="AL41" s="56" t="str">
        <f t="shared" si="18"/>
        <v/>
      </c>
    </row>
    <row r="42" spans="3:38">
      <c r="C42" s="25"/>
      <c r="D42" s="170"/>
      <c r="E42" s="48" t="s">
        <v>207</v>
      </c>
      <c r="F42" s="45">
        <f t="shared" ref="F42:F73" si="20">IF(OR(I42="",H42="",H42=0),F41,F41+1)</f>
        <v>2</v>
      </c>
      <c r="G42" s="47" t="str">
        <f t="shared" si="10"/>
        <v/>
      </c>
      <c r="H42" s="2"/>
      <c r="I42" s="3"/>
      <c r="J42" s="4" t="s">
        <v>38</v>
      </c>
      <c r="K42" s="4" t="s">
        <v>38</v>
      </c>
      <c r="L42" s="36">
        <f t="shared" ca="1" si="19"/>
        <v>0</v>
      </c>
      <c r="M42" s="37">
        <f t="shared" ca="1" si="12"/>
        <v>0</v>
      </c>
      <c r="N42"/>
      <c r="Y42" s="50" t="s">
        <v>220</v>
      </c>
      <c r="Z42" s="55">
        <v>771</v>
      </c>
      <c r="AA42" s="47" t="s">
        <v>221</v>
      </c>
      <c r="AB42" s="46" t="s">
        <v>87</v>
      </c>
      <c r="AC42" s="43" t="str">
        <f t="shared" si="13"/>
        <v/>
      </c>
      <c r="AD42" s="45" t="str">
        <f t="shared" si="14"/>
        <v/>
      </c>
      <c r="AE42" s="45" t="str">
        <f t="shared" si="15"/>
        <v>Harbor</v>
      </c>
      <c r="AF42" s="44" t="str">
        <f t="shared" si="16"/>
        <v>-H</v>
      </c>
      <c r="AG42" s="45" t="str">
        <f t="shared" si="17"/>
        <v>White</v>
      </c>
      <c r="AH42" s="45" t="str">
        <f t="shared" si="6"/>
        <v>-WH</v>
      </c>
      <c r="AI42" s="46" t="str">
        <f t="shared" si="7"/>
        <v>WH</v>
      </c>
      <c r="AJ42" s="34"/>
      <c r="AK42" s="44" t="str">
        <f t="shared" si="8"/>
        <v/>
      </c>
      <c r="AL42" s="56" t="str">
        <f t="shared" si="18"/>
        <v/>
      </c>
    </row>
    <row r="43" spans="3:38">
      <c r="C43" s="25"/>
      <c r="D43" s="170"/>
      <c r="E43" s="48" t="s">
        <v>209</v>
      </c>
      <c r="F43" s="45">
        <f t="shared" si="20"/>
        <v>2</v>
      </c>
      <c r="G43" s="47" t="str">
        <f t="shared" si="10"/>
        <v/>
      </c>
      <c r="H43" s="2"/>
      <c r="I43" s="3"/>
      <c r="J43" s="4" t="s">
        <v>38</v>
      </c>
      <c r="K43" s="4" t="s">
        <v>38</v>
      </c>
      <c r="L43" s="36">
        <f t="shared" ca="1" si="19"/>
        <v>0</v>
      </c>
      <c r="M43" s="37">
        <f t="shared" ca="1" si="12"/>
        <v>0</v>
      </c>
      <c r="N43"/>
      <c r="Y43" s="50" t="s">
        <v>222</v>
      </c>
      <c r="Z43" s="55">
        <v>847</v>
      </c>
      <c r="AA43" s="47" t="s">
        <v>223</v>
      </c>
      <c r="AB43" s="46" t="s">
        <v>87</v>
      </c>
      <c r="AC43" s="43" t="str">
        <f t="shared" si="13"/>
        <v/>
      </c>
      <c r="AD43" s="45" t="str">
        <f t="shared" si="14"/>
        <v/>
      </c>
      <c r="AE43" s="45" t="str">
        <f t="shared" si="15"/>
        <v>Harbor</v>
      </c>
      <c r="AF43" s="44" t="str">
        <f t="shared" si="16"/>
        <v>-H</v>
      </c>
      <c r="AG43" s="45" t="str">
        <f t="shared" si="17"/>
        <v>White</v>
      </c>
      <c r="AH43" s="45" t="str">
        <f t="shared" si="6"/>
        <v>-WH</v>
      </c>
      <c r="AI43" s="46" t="str">
        <f t="shared" si="7"/>
        <v>WH</v>
      </c>
      <c r="AJ43" s="34"/>
      <c r="AK43" s="44" t="str">
        <f t="shared" si="8"/>
        <v/>
      </c>
      <c r="AL43" s="56" t="str">
        <f t="shared" si="18"/>
        <v/>
      </c>
    </row>
    <row r="44" spans="3:38">
      <c r="C44" s="25"/>
      <c r="D44" s="170"/>
      <c r="E44" s="48" t="s">
        <v>211</v>
      </c>
      <c r="F44" s="45">
        <f t="shared" si="20"/>
        <v>2</v>
      </c>
      <c r="G44" s="47" t="str">
        <f t="shared" si="10"/>
        <v/>
      </c>
      <c r="H44" s="2"/>
      <c r="I44" s="3"/>
      <c r="J44" s="4" t="s">
        <v>38</v>
      </c>
      <c r="K44" s="4" t="s">
        <v>38</v>
      </c>
      <c r="L44" s="36">
        <f t="shared" ca="1" si="19"/>
        <v>0</v>
      </c>
      <c r="M44" s="37">
        <f t="shared" ca="1" si="12"/>
        <v>0</v>
      </c>
      <c r="N44"/>
      <c r="Y44" s="50" t="s">
        <v>224</v>
      </c>
      <c r="Z44" s="55">
        <v>926</v>
      </c>
      <c r="AA44" s="47" t="s">
        <v>225</v>
      </c>
      <c r="AB44" s="46" t="s">
        <v>87</v>
      </c>
      <c r="AC44" s="43" t="str">
        <f t="shared" si="13"/>
        <v/>
      </c>
      <c r="AD44" s="45" t="str">
        <f t="shared" si="14"/>
        <v/>
      </c>
      <c r="AE44" s="45" t="str">
        <f t="shared" si="15"/>
        <v>Harbor</v>
      </c>
      <c r="AF44" s="44" t="str">
        <f t="shared" si="16"/>
        <v>-H</v>
      </c>
      <c r="AG44" s="45" t="str">
        <f t="shared" si="17"/>
        <v>White</v>
      </c>
      <c r="AH44" s="45" t="str">
        <f t="shared" si="6"/>
        <v>-WH</v>
      </c>
      <c r="AI44" s="46" t="str">
        <f t="shared" si="7"/>
        <v>WH</v>
      </c>
      <c r="AJ44" s="34"/>
      <c r="AK44" s="44" t="str">
        <f t="shared" si="8"/>
        <v/>
      </c>
      <c r="AL44" s="56" t="str">
        <f t="shared" si="18"/>
        <v/>
      </c>
    </row>
    <row r="45" spans="3:38">
      <c r="C45" s="25"/>
      <c r="D45" s="170"/>
      <c r="E45" s="48" t="s">
        <v>213</v>
      </c>
      <c r="F45" s="45">
        <f t="shared" si="20"/>
        <v>2</v>
      </c>
      <c r="G45" s="47" t="str">
        <f t="shared" si="10"/>
        <v/>
      </c>
      <c r="H45" s="2"/>
      <c r="I45" s="3"/>
      <c r="J45" s="4" t="s">
        <v>38</v>
      </c>
      <c r="K45" s="4" t="s">
        <v>38</v>
      </c>
      <c r="L45" s="36">
        <f t="shared" ca="1" si="19"/>
        <v>0</v>
      </c>
      <c r="M45" s="37">
        <f t="shared" ca="1" si="12"/>
        <v>0</v>
      </c>
      <c r="N45"/>
      <c r="Y45" s="50" t="s">
        <v>226</v>
      </c>
      <c r="Z45" s="55">
        <v>1006</v>
      </c>
      <c r="AA45" s="47" t="s">
        <v>227</v>
      </c>
      <c r="AB45" s="46" t="s">
        <v>87</v>
      </c>
      <c r="AC45" s="43" t="str">
        <f t="shared" si="13"/>
        <v/>
      </c>
      <c r="AD45" s="45" t="str">
        <f t="shared" si="14"/>
        <v/>
      </c>
      <c r="AE45" s="45" t="str">
        <f t="shared" si="15"/>
        <v>Harbor</v>
      </c>
      <c r="AF45" s="44" t="str">
        <f t="shared" si="16"/>
        <v>-H</v>
      </c>
      <c r="AG45" s="45" t="str">
        <f t="shared" si="17"/>
        <v>White</v>
      </c>
      <c r="AH45" s="45" t="str">
        <f t="shared" si="6"/>
        <v>-WH</v>
      </c>
      <c r="AI45" s="46" t="str">
        <f t="shared" si="7"/>
        <v>WH</v>
      </c>
      <c r="AJ45" s="34"/>
      <c r="AK45" s="44" t="str">
        <f t="shared" si="8"/>
        <v/>
      </c>
      <c r="AL45" s="56" t="str">
        <f t="shared" si="18"/>
        <v/>
      </c>
    </row>
    <row r="46" spans="3:38">
      <c r="C46" s="25"/>
      <c r="D46" s="170"/>
      <c r="E46" s="48" t="s">
        <v>215</v>
      </c>
      <c r="F46" s="45">
        <f t="shared" si="20"/>
        <v>2</v>
      </c>
      <c r="G46" s="47" t="str">
        <f t="shared" si="10"/>
        <v/>
      </c>
      <c r="H46" s="2"/>
      <c r="I46" s="3"/>
      <c r="J46" s="4" t="s">
        <v>38</v>
      </c>
      <c r="K46" s="4" t="s">
        <v>38</v>
      </c>
      <c r="L46" s="36">
        <f t="shared" ca="1" si="19"/>
        <v>0</v>
      </c>
      <c r="M46" s="37">
        <f t="shared" ca="1" si="12"/>
        <v>0</v>
      </c>
      <c r="N46"/>
      <c r="Y46" s="50" t="s">
        <v>228</v>
      </c>
      <c r="Z46" s="55">
        <v>520</v>
      </c>
      <c r="AA46" s="47" t="s">
        <v>229</v>
      </c>
      <c r="AB46" s="46" t="s">
        <v>87</v>
      </c>
      <c r="AC46" s="43" t="str">
        <f t="shared" si="13"/>
        <v/>
      </c>
      <c r="AD46" s="45" t="str">
        <f t="shared" si="14"/>
        <v/>
      </c>
      <c r="AE46" s="45" t="str">
        <f t="shared" si="15"/>
        <v>Harbor</v>
      </c>
      <c r="AF46" s="44" t="str">
        <f t="shared" si="16"/>
        <v>-H</v>
      </c>
      <c r="AG46" s="45" t="str">
        <f t="shared" si="17"/>
        <v>White</v>
      </c>
      <c r="AH46" s="45" t="str">
        <f t="shared" si="6"/>
        <v>-WH</v>
      </c>
      <c r="AI46" s="46" t="str">
        <f t="shared" si="7"/>
        <v>WH</v>
      </c>
      <c r="AJ46" s="34"/>
      <c r="AK46" s="44" t="str">
        <f t="shared" si="8"/>
        <v/>
      </c>
      <c r="AL46" s="56" t="str">
        <f t="shared" si="18"/>
        <v/>
      </c>
    </row>
    <row r="47" spans="3:38">
      <c r="C47" s="25"/>
      <c r="D47" s="170"/>
      <c r="E47" s="48" t="s">
        <v>217</v>
      </c>
      <c r="F47" s="45">
        <f t="shared" si="20"/>
        <v>2</v>
      </c>
      <c r="G47" s="47" t="str">
        <f t="shared" si="10"/>
        <v/>
      </c>
      <c r="H47" s="2"/>
      <c r="I47" s="3"/>
      <c r="J47" s="4" t="s">
        <v>38</v>
      </c>
      <c r="K47" s="4" t="s">
        <v>38</v>
      </c>
      <c r="L47" s="36">
        <f t="shared" ca="1" si="19"/>
        <v>0</v>
      </c>
      <c r="M47" s="37">
        <f t="shared" ca="1" si="12"/>
        <v>0</v>
      </c>
      <c r="N47"/>
      <c r="Y47" s="50" t="s">
        <v>230</v>
      </c>
      <c r="Z47" s="55">
        <v>565</v>
      </c>
      <c r="AA47" s="47" t="s">
        <v>231</v>
      </c>
      <c r="AB47" s="46" t="s">
        <v>87</v>
      </c>
      <c r="AC47" s="43" t="str">
        <f t="shared" si="13"/>
        <v/>
      </c>
      <c r="AD47" s="45" t="str">
        <f t="shared" si="14"/>
        <v/>
      </c>
      <c r="AE47" s="45" t="str">
        <f t="shared" si="15"/>
        <v>Harbor</v>
      </c>
      <c r="AF47" s="44" t="str">
        <f t="shared" si="16"/>
        <v>-H</v>
      </c>
      <c r="AG47" s="45" t="str">
        <f t="shared" si="17"/>
        <v>White</v>
      </c>
      <c r="AH47" s="45" t="str">
        <f t="shared" si="6"/>
        <v>-WH</v>
      </c>
      <c r="AI47" s="46" t="str">
        <f t="shared" si="7"/>
        <v>WH</v>
      </c>
      <c r="AJ47" s="34"/>
      <c r="AK47" s="44" t="str">
        <f t="shared" si="8"/>
        <v/>
      </c>
      <c r="AL47" s="56" t="str">
        <f t="shared" si="18"/>
        <v/>
      </c>
    </row>
    <row r="48" spans="3:38">
      <c r="C48" s="25"/>
      <c r="D48" s="170"/>
      <c r="E48" s="48" t="s">
        <v>219</v>
      </c>
      <c r="F48" s="45">
        <f t="shared" si="20"/>
        <v>2</v>
      </c>
      <c r="G48" s="47" t="str">
        <f t="shared" si="10"/>
        <v/>
      </c>
      <c r="H48" s="2"/>
      <c r="I48" s="3"/>
      <c r="J48" s="4" t="s">
        <v>38</v>
      </c>
      <c r="K48" s="4" t="s">
        <v>38</v>
      </c>
      <c r="L48" s="36">
        <f t="shared" ca="1" si="19"/>
        <v>0</v>
      </c>
      <c r="M48" s="37">
        <f t="shared" ca="1" si="12"/>
        <v>0</v>
      </c>
      <c r="N48"/>
      <c r="Y48" s="50" t="s">
        <v>232</v>
      </c>
      <c r="Z48" s="55">
        <v>611</v>
      </c>
      <c r="AA48" s="47" t="s">
        <v>233</v>
      </c>
      <c r="AB48" s="46" t="s">
        <v>87</v>
      </c>
      <c r="AC48" s="43" t="str">
        <f t="shared" si="13"/>
        <v/>
      </c>
      <c r="AD48" s="45" t="str">
        <f t="shared" si="14"/>
        <v/>
      </c>
      <c r="AE48" s="45" t="str">
        <f t="shared" si="15"/>
        <v>Harbor</v>
      </c>
      <c r="AF48" s="44" t="str">
        <f t="shared" si="16"/>
        <v>-H</v>
      </c>
      <c r="AG48" s="45" t="str">
        <f t="shared" si="17"/>
        <v>White</v>
      </c>
      <c r="AH48" s="45" t="str">
        <f t="shared" si="6"/>
        <v>-WH</v>
      </c>
      <c r="AI48" s="46" t="str">
        <f t="shared" si="7"/>
        <v>WH</v>
      </c>
      <c r="AJ48" s="34"/>
      <c r="AK48" s="44" t="str">
        <f t="shared" si="8"/>
        <v/>
      </c>
      <c r="AL48" s="56" t="str">
        <f t="shared" si="18"/>
        <v/>
      </c>
    </row>
    <row r="49" spans="3:38">
      <c r="C49" s="25"/>
      <c r="D49" s="170"/>
      <c r="E49" s="48" t="s">
        <v>221</v>
      </c>
      <c r="F49" s="45">
        <f t="shared" si="20"/>
        <v>2</v>
      </c>
      <c r="G49" s="47" t="str">
        <f t="shared" si="10"/>
        <v/>
      </c>
      <c r="H49" s="2"/>
      <c r="I49" s="3"/>
      <c r="J49" s="4" t="s">
        <v>38</v>
      </c>
      <c r="K49" s="4" t="s">
        <v>38</v>
      </c>
      <c r="L49" s="36">
        <f t="shared" ca="1" si="19"/>
        <v>0</v>
      </c>
      <c r="M49" s="37">
        <f t="shared" ca="1" si="12"/>
        <v>0</v>
      </c>
      <c r="N49"/>
      <c r="Y49" s="50" t="s">
        <v>234</v>
      </c>
      <c r="Z49" s="55">
        <v>656</v>
      </c>
      <c r="AA49" s="47" t="s">
        <v>235</v>
      </c>
      <c r="AB49" s="46" t="s">
        <v>87</v>
      </c>
      <c r="AC49" s="43" t="str">
        <f t="shared" si="13"/>
        <v/>
      </c>
      <c r="AD49" s="45" t="str">
        <f t="shared" si="14"/>
        <v/>
      </c>
      <c r="AE49" s="45" t="str">
        <f t="shared" si="15"/>
        <v>Harbor</v>
      </c>
      <c r="AF49" s="44" t="str">
        <f t="shared" si="16"/>
        <v>-H</v>
      </c>
      <c r="AG49" s="45" t="str">
        <f t="shared" si="17"/>
        <v>White</v>
      </c>
      <c r="AH49" s="45" t="str">
        <f t="shared" si="6"/>
        <v>-WH</v>
      </c>
      <c r="AI49" s="46" t="str">
        <f t="shared" si="7"/>
        <v>WH</v>
      </c>
      <c r="AJ49" s="34"/>
      <c r="AK49" s="44" t="str">
        <f t="shared" si="8"/>
        <v/>
      </c>
      <c r="AL49" s="56" t="str">
        <f t="shared" si="18"/>
        <v/>
      </c>
    </row>
    <row r="50" spans="3:38">
      <c r="C50" s="25"/>
      <c r="D50" s="170"/>
      <c r="E50" s="48" t="s">
        <v>223</v>
      </c>
      <c r="F50" s="45">
        <f t="shared" si="20"/>
        <v>2</v>
      </c>
      <c r="G50" s="47" t="str">
        <f t="shared" si="10"/>
        <v/>
      </c>
      <c r="H50" s="2"/>
      <c r="I50" s="3"/>
      <c r="J50" s="4" t="s">
        <v>38</v>
      </c>
      <c r="K50" s="4" t="s">
        <v>38</v>
      </c>
      <c r="L50" s="36">
        <f t="shared" ca="1" si="19"/>
        <v>0</v>
      </c>
      <c r="M50" s="37">
        <f t="shared" ca="1" si="12"/>
        <v>0</v>
      </c>
      <c r="N50"/>
      <c r="Y50" s="50" t="s">
        <v>236</v>
      </c>
      <c r="Z50" s="55">
        <v>623</v>
      </c>
      <c r="AA50" s="47" t="s">
        <v>237</v>
      </c>
      <c r="AB50" s="46" t="s">
        <v>87</v>
      </c>
      <c r="AC50" s="43" t="str">
        <f t="shared" si="13"/>
        <v/>
      </c>
      <c r="AD50" s="45" t="str">
        <f t="shared" si="14"/>
        <v/>
      </c>
      <c r="AE50" s="45" t="str">
        <f t="shared" si="15"/>
        <v>Harbor</v>
      </c>
      <c r="AF50" s="44" t="str">
        <f t="shared" si="16"/>
        <v>-H</v>
      </c>
      <c r="AG50" s="45" t="str">
        <f t="shared" si="17"/>
        <v>White</v>
      </c>
      <c r="AH50" s="45" t="str">
        <f t="shared" si="6"/>
        <v>-WH</v>
      </c>
      <c r="AI50" s="46" t="str">
        <f t="shared" si="7"/>
        <v>WH</v>
      </c>
      <c r="AJ50" s="34"/>
      <c r="AK50" s="44" t="str">
        <f t="shared" si="8"/>
        <v/>
      </c>
      <c r="AL50" s="56" t="str">
        <f t="shared" si="18"/>
        <v/>
      </c>
    </row>
    <row r="51" spans="3:38">
      <c r="C51" s="25"/>
      <c r="D51" s="170"/>
      <c r="E51" s="48" t="s">
        <v>225</v>
      </c>
      <c r="F51" s="45">
        <f t="shared" si="20"/>
        <v>2</v>
      </c>
      <c r="G51" s="47" t="str">
        <f t="shared" si="10"/>
        <v/>
      </c>
      <c r="H51" s="2"/>
      <c r="I51" s="3"/>
      <c r="J51" s="4" t="s">
        <v>38</v>
      </c>
      <c r="K51" s="4" t="s">
        <v>38</v>
      </c>
      <c r="L51" s="36">
        <f t="shared" ca="1" si="19"/>
        <v>0</v>
      </c>
      <c r="M51" s="37">
        <f t="shared" ca="1" si="12"/>
        <v>0</v>
      </c>
      <c r="N51"/>
      <c r="Y51" s="50" t="s">
        <v>238</v>
      </c>
      <c r="Z51" s="55">
        <v>681</v>
      </c>
      <c r="AA51" s="47" t="s">
        <v>239</v>
      </c>
      <c r="AB51" s="46" t="s">
        <v>87</v>
      </c>
      <c r="AC51" s="43" t="str">
        <f t="shared" si="13"/>
        <v/>
      </c>
      <c r="AD51" s="45" t="str">
        <f t="shared" si="14"/>
        <v/>
      </c>
      <c r="AE51" s="45" t="str">
        <f t="shared" si="15"/>
        <v>Harbor</v>
      </c>
      <c r="AF51" s="44" t="str">
        <f t="shared" si="16"/>
        <v>-H</v>
      </c>
      <c r="AG51" s="45" t="str">
        <f t="shared" si="17"/>
        <v>White</v>
      </c>
      <c r="AH51" s="45" t="str">
        <f t="shared" si="6"/>
        <v>-WH</v>
      </c>
      <c r="AI51" s="46" t="str">
        <f t="shared" si="7"/>
        <v>WH</v>
      </c>
      <c r="AJ51" s="34"/>
      <c r="AK51" s="44" t="str">
        <f t="shared" si="8"/>
        <v/>
      </c>
      <c r="AL51" s="56" t="str">
        <f t="shared" si="18"/>
        <v/>
      </c>
    </row>
    <row r="52" spans="3:38">
      <c r="C52" s="25"/>
      <c r="D52" s="170"/>
      <c r="E52" s="48" t="s">
        <v>227</v>
      </c>
      <c r="F52" s="45">
        <f t="shared" si="20"/>
        <v>2</v>
      </c>
      <c r="G52" s="47" t="str">
        <f t="shared" si="10"/>
        <v/>
      </c>
      <c r="H52" s="2"/>
      <c r="I52" s="3"/>
      <c r="J52" s="4" t="s">
        <v>38</v>
      </c>
      <c r="K52" s="4" t="s">
        <v>38</v>
      </c>
      <c r="L52" s="36">
        <f t="shared" ca="1" si="19"/>
        <v>0</v>
      </c>
      <c r="M52" s="37">
        <f t="shared" ca="1" si="12"/>
        <v>0</v>
      </c>
      <c r="N52"/>
      <c r="Y52" s="50" t="s">
        <v>240</v>
      </c>
      <c r="Z52" s="55">
        <v>737</v>
      </c>
      <c r="AA52" s="47" t="s">
        <v>241</v>
      </c>
      <c r="AB52" s="46" t="s">
        <v>87</v>
      </c>
      <c r="AC52" s="43" t="str">
        <f t="shared" si="13"/>
        <v/>
      </c>
      <c r="AD52" s="45" t="str">
        <f t="shared" si="14"/>
        <v/>
      </c>
      <c r="AE52" s="45" t="str">
        <f t="shared" si="15"/>
        <v>Harbor</v>
      </c>
      <c r="AF52" s="44" t="str">
        <f t="shared" si="16"/>
        <v>-H</v>
      </c>
      <c r="AG52" s="45" t="str">
        <f t="shared" si="17"/>
        <v>White</v>
      </c>
      <c r="AH52" s="45" t="str">
        <f t="shared" si="6"/>
        <v>-WH</v>
      </c>
      <c r="AI52" s="46" t="str">
        <f t="shared" si="7"/>
        <v>WH</v>
      </c>
      <c r="AJ52" s="34"/>
      <c r="AK52" s="44" t="str">
        <f t="shared" si="8"/>
        <v/>
      </c>
      <c r="AL52" s="56" t="str">
        <f t="shared" si="18"/>
        <v/>
      </c>
    </row>
    <row r="53" spans="3:38">
      <c r="C53" s="25"/>
      <c r="D53" s="170"/>
      <c r="E53" s="48" t="s">
        <v>229</v>
      </c>
      <c r="F53" s="45">
        <f t="shared" si="20"/>
        <v>2</v>
      </c>
      <c r="G53" s="47" t="str">
        <f t="shared" si="10"/>
        <v/>
      </c>
      <c r="H53" s="2"/>
      <c r="I53" s="3"/>
      <c r="J53" s="4" t="s">
        <v>38</v>
      </c>
      <c r="K53" s="4" t="s">
        <v>38</v>
      </c>
      <c r="L53" s="36">
        <f t="shared" ca="1" si="19"/>
        <v>0</v>
      </c>
      <c r="M53" s="37">
        <f t="shared" ca="1" si="12"/>
        <v>0</v>
      </c>
      <c r="N53"/>
      <c r="Y53" s="50" t="s">
        <v>242</v>
      </c>
      <c r="Z53" s="55">
        <v>794</v>
      </c>
      <c r="AA53" s="47" t="s">
        <v>243</v>
      </c>
      <c r="AB53" s="46" t="s">
        <v>87</v>
      </c>
      <c r="AC53" s="43" t="str">
        <f t="shared" si="13"/>
        <v/>
      </c>
      <c r="AD53" s="45" t="str">
        <f t="shared" si="14"/>
        <v/>
      </c>
      <c r="AE53" s="45" t="str">
        <f t="shared" si="15"/>
        <v>Harbor</v>
      </c>
      <c r="AF53" s="44" t="str">
        <f t="shared" si="16"/>
        <v>-H</v>
      </c>
      <c r="AG53" s="45" t="str">
        <f t="shared" si="17"/>
        <v>White</v>
      </c>
      <c r="AH53" s="45" t="str">
        <f t="shared" si="6"/>
        <v>-WH</v>
      </c>
      <c r="AI53" s="46" t="str">
        <f t="shared" si="7"/>
        <v>WH</v>
      </c>
      <c r="AJ53" s="34"/>
      <c r="AK53" s="44" t="str">
        <f t="shared" si="8"/>
        <v/>
      </c>
      <c r="AL53" s="56" t="str">
        <f t="shared" si="18"/>
        <v/>
      </c>
    </row>
    <row r="54" spans="3:38">
      <c r="C54" s="25"/>
      <c r="D54" s="170"/>
      <c r="E54" s="48" t="s">
        <v>231</v>
      </c>
      <c r="F54" s="45">
        <f t="shared" si="20"/>
        <v>2</v>
      </c>
      <c r="G54" s="47" t="str">
        <f t="shared" si="10"/>
        <v/>
      </c>
      <c r="H54" s="2"/>
      <c r="I54" s="3"/>
      <c r="J54" s="4" t="s">
        <v>38</v>
      </c>
      <c r="K54" s="4" t="s">
        <v>38</v>
      </c>
      <c r="L54" s="36">
        <f t="shared" ca="1" si="19"/>
        <v>0</v>
      </c>
      <c r="M54" s="37">
        <f t="shared" ca="1" si="12"/>
        <v>0</v>
      </c>
      <c r="N54"/>
      <c r="Y54" s="50" t="s">
        <v>244</v>
      </c>
      <c r="Z54" s="55">
        <v>553</v>
      </c>
      <c r="AA54" s="47" t="s">
        <v>245</v>
      </c>
      <c r="AB54" s="46" t="s">
        <v>87</v>
      </c>
      <c r="AC54" s="43" t="str">
        <f t="shared" si="13"/>
        <v/>
      </c>
      <c r="AD54" s="45" t="str">
        <f t="shared" si="14"/>
        <v/>
      </c>
      <c r="AE54" s="45" t="str">
        <f t="shared" si="15"/>
        <v>Harbor</v>
      </c>
      <c r="AF54" s="44" t="str">
        <f t="shared" si="16"/>
        <v>-H</v>
      </c>
      <c r="AG54" s="45" t="str">
        <f t="shared" si="17"/>
        <v>White</v>
      </c>
      <c r="AH54" s="45" t="str">
        <f t="shared" si="6"/>
        <v>-WH</v>
      </c>
      <c r="AI54" s="46" t="str">
        <f t="shared" si="7"/>
        <v>WH</v>
      </c>
      <c r="AJ54" s="34"/>
      <c r="AK54" s="44" t="str">
        <f t="shared" si="8"/>
        <v/>
      </c>
      <c r="AL54" s="56" t="str">
        <f t="shared" si="18"/>
        <v/>
      </c>
    </row>
    <row r="55" spans="3:38">
      <c r="C55" s="25"/>
      <c r="D55" s="170"/>
      <c r="E55" s="48" t="s">
        <v>233</v>
      </c>
      <c r="F55" s="45">
        <f t="shared" si="20"/>
        <v>2</v>
      </c>
      <c r="G55" s="47" t="str">
        <f t="shared" si="10"/>
        <v/>
      </c>
      <c r="H55" s="2"/>
      <c r="I55" s="3"/>
      <c r="J55" s="4" t="s">
        <v>38</v>
      </c>
      <c r="K55" s="4" t="s">
        <v>38</v>
      </c>
      <c r="L55" s="36">
        <f t="shared" ca="1" si="19"/>
        <v>0</v>
      </c>
      <c r="M55" s="37">
        <f t="shared" ca="1" si="12"/>
        <v>0</v>
      </c>
      <c r="N55"/>
      <c r="Y55" s="50" t="s">
        <v>246</v>
      </c>
      <c r="Z55" s="55">
        <v>599</v>
      </c>
      <c r="AA55" s="47" t="s">
        <v>247</v>
      </c>
      <c r="AB55" s="46" t="s">
        <v>87</v>
      </c>
      <c r="AC55" s="43" t="str">
        <f t="shared" si="13"/>
        <v/>
      </c>
      <c r="AD55" s="45" t="str">
        <f t="shared" si="14"/>
        <v/>
      </c>
      <c r="AE55" s="45" t="str">
        <f t="shared" si="15"/>
        <v>Harbor</v>
      </c>
      <c r="AF55" s="44" t="str">
        <f t="shared" si="16"/>
        <v>-H</v>
      </c>
      <c r="AG55" s="45" t="str">
        <f t="shared" si="17"/>
        <v>White</v>
      </c>
      <c r="AH55" s="45" t="str">
        <f t="shared" si="6"/>
        <v>-WH</v>
      </c>
      <c r="AI55" s="46" t="str">
        <f t="shared" si="7"/>
        <v>WH</v>
      </c>
      <c r="AJ55" s="34"/>
      <c r="AK55" s="44" t="str">
        <f t="shared" si="8"/>
        <v/>
      </c>
      <c r="AL55" s="56" t="str">
        <f t="shared" si="18"/>
        <v/>
      </c>
    </row>
    <row r="56" spans="3:38">
      <c r="C56" s="25"/>
      <c r="D56" s="170"/>
      <c r="E56" s="48" t="s">
        <v>235</v>
      </c>
      <c r="F56" s="45">
        <f t="shared" si="20"/>
        <v>2</v>
      </c>
      <c r="G56" s="47" t="str">
        <f t="shared" si="10"/>
        <v/>
      </c>
      <c r="H56" s="2"/>
      <c r="I56" s="3"/>
      <c r="J56" s="4" t="s">
        <v>38</v>
      </c>
      <c r="K56" s="4" t="s">
        <v>38</v>
      </c>
      <c r="L56" s="36">
        <f t="shared" ca="1" si="19"/>
        <v>0</v>
      </c>
      <c r="M56" s="37">
        <f t="shared" ca="1" si="12"/>
        <v>0</v>
      </c>
      <c r="N56"/>
      <c r="Y56" s="50" t="s">
        <v>248</v>
      </c>
      <c r="Z56" s="55">
        <v>646</v>
      </c>
      <c r="AA56" s="47" t="s">
        <v>249</v>
      </c>
      <c r="AB56" s="46" t="s">
        <v>87</v>
      </c>
      <c r="AC56" s="43" t="str">
        <f t="shared" si="13"/>
        <v/>
      </c>
      <c r="AD56" s="45" t="str">
        <f t="shared" si="14"/>
        <v/>
      </c>
      <c r="AE56" s="45" t="str">
        <f t="shared" si="15"/>
        <v>Harbor</v>
      </c>
      <c r="AF56" s="44" t="str">
        <f t="shared" si="16"/>
        <v>-H</v>
      </c>
      <c r="AG56" s="45" t="str">
        <f t="shared" si="17"/>
        <v>White</v>
      </c>
      <c r="AH56" s="45" t="str">
        <f t="shared" si="6"/>
        <v>-WH</v>
      </c>
      <c r="AI56" s="46" t="str">
        <f t="shared" si="7"/>
        <v>WH</v>
      </c>
      <c r="AJ56" s="34"/>
      <c r="AK56" s="44" t="str">
        <f t="shared" si="8"/>
        <v/>
      </c>
      <c r="AL56" s="56" t="str">
        <f t="shared" si="18"/>
        <v/>
      </c>
    </row>
    <row r="57" spans="3:38">
      <c r="C57" s="25"/>
      <c r="D57" s="170"/>
      <c r="E57" s="48" t="s">
        <v>237</v>
      </c>
      <c r="F57" s="45">
        <f t="shared" si="20"/>
        <v>2</v>
      </c>
      <c r="G57" s="47" t="str">
        <f t="shared" si="10"/>
        <v/>
      </c>
      <c r="H57" s="2"/>
      <c r="I57" s="3"/>
      <c r="J57" s="4" t="s">
        <v>38</v>
      </c>
      <c r="K57" s="4" t="s">
        <v>38</v>
      </c>
      <c r="L57" s="36">
        <f t="shared" ca="1" si="19"/>
        <v>0</v>
      </c>
      <c r="M57" s="37">
        <f t="shared" ca="1" si="12"/>
        <v>0</v>
      </c>
      <c r="N57"/>
      <c r="Y57" s="50" t="s">
        <v>250</v>
      </c>
      <c r="Z57" s="55">
        <v>692</v>
      </c>
      <c r="AA57" s="47" t="s">
        <v>251</v>
      </c>
      <c r="AB57" s="46" t="s">
        <v>87</v>
      </c>
      <c r="AC57" s="43" t="str">
        <f t="shared" si="13"/>
        <v/>
      </c>
      <c r="AD57" s="45" t="str">
        <f t="shared" si="14"/>
        <v/>
      </c>
      <c r="AE57" s="45" t="str">
        <f t="shared" si="15"/>
        <v>Harbor</v>
      </c>
      <c r="AF57" s="44" t="str">
        <f t="shared" si="16"/>
        <v>-H</v>
      </c>
      <c r="AG57" s="45" t="str">
        <f t="shared" si="17"/>
        <v>White</v>
      </c>
      <c r="AH57" s="45" t="str">
        <f t="shared" si="6"/>
        <v>-WH</v>
      </c>
      <c r="AI57" s="46" t="str">
        <f t="shared" si="7"/>
        <v>WH</v>
      </c>
      <c r="AJ57" s="34"/>
      <c r="AK57" s="44" t="str">
        <f t="shared" si="8"/>
        <v/>
      </c>
      <c r="AL57" s="56" t="str">
        <f t="shared" si="18"/>
        <v/>
      </c>
    </row>
    <row r="58" spans="3:38">
      <c r="C58" s="25"/>
      <c r="D58" s="170"/>
      <c r="E58" s="48" t="s">
        <v>239</v>
      </c>
      <c r="F58" s="45">
        <f t="shared" si="20"/>
        <v>2</v>
      </c>
      <c r="G58" s="47" t="str">
        <f t="shared" si="10"/>
        <v/>
      </c>
      <c r="H58" s="2"/>
      <c r="I58" s="3"/>
      <c r="J58" s="4" t="s">
        <v>38</v>
      </c>
      <c r="K58" s="4" t="s">
        <v>38</v>
      </c>
      <c r="L58" s="36">
        <f t="shared" ca="1" si="19"/>
        <v>0</v>
      </c>
      <c r="M58" s="37">
        <f t="shared" ca="1" si="12"/>
        <v>0</v>
      </c>
      <c r="N58"/>
      <c r="Y58" s="50" t="s">
        <v>252</v>
      </c>
      <c r="Z58" s="55">
        <v>671</v>
      </c>
      <c r="AA58" s="47" t="s">
        <v>253</v>
      </c>
      <c r="AB58" s="46" t="s">
        <v>87</v>
      </c>
      <c r="AC58" s="43" t="str">
        <f t="shared" si="13"/>
        <v/>
      </c>
      <c r="AD58" s="45" t="str">
        <f t="shared" si="14"/>
        <v/>
      </c>
      <c r="AE58" s="45" t="str">
        <f t="shared" si="15"/>
        <v>Harbor</v>
      </c>
      <c r="AF58" s="44" t="str">
        <f t="shared" si="16"/>
        <v>-H</v>
      </c>
      <c r="AG58" s="45" t="str">
        <f t="shared" si="17"/>
        <v>White</v>
      </c>
      <c r="AH58" s="45" t="str">
        <f t="shared" si="6"/>
        <v>-WH</v>
      </c>
      <c r="AI58" s="46" t="str">
        <f t="shared" si="7"/>
        <v>WH</v>
      </c>
      <c r="AJ58" s="34"/>
      <c r="AK58" s="44" t="str">
        <f t="shared" si="8"/>
        <v/>
      </c>
      <c r="AL58" s="56" t="str">
        <f t="shared" si="18"/>
        <v/>
      </c>
    </row>
    <row r="59" spans="3:38">
      <c r="C59" s="25"/>
      <c r="D59" s="170"/>
      <c r="E59" s="48" t="s">
        <v>241</v>
      </c>
      <c r="F59" s="45">
        <f t="shared" si="20"/>
        <v>2</v>
      </c>
      <c r="G59" s="47" t="str">
        <f t="shared" si="10"/>
        <v/>
      </c>
      <c r="H59" s="2"/>
      <c r="I59" s="3"/>
      <c r="J59" s="4" t="s">
        <v>38</v>
      </c>
      <c r="K59" s="4" t="s">
        <v>38</v>
      </c>
      <c r="L59" s="36">
        <f t="shared" ca="1" si="19"/>
        <v>0</v>
      </c>
      <c r="M59" s="37">
        <f t="shared" ca="1" si="12"/>
        <v>0</v>
      </c>
      <c r="N59"/>
      <c r="Y59" s="50" t="s">
        <v>254</v>
      </c>
      <c r="Z59" s="55">
        <v>726</v>
      </c>
      <c r="AA59" s="47" t="s">
        <v>255</v>
      </c>
      <c r="AB59" s="46" t="s">
        <v>87</v>
      </c>
      <c r="AC59" s="43" t="str">
        <f t="shared" si="13"/>
        <v/>
      </c>
      <c r="AD59" s="45" t="str">
        <f t="shared" si="14"/>
        <v/>
      </c>
      <c r="AE59" s="45" t="str">
        <f t="shared" si="15"/>
        <v>Harbor</v>
      </c>
      <c r="AF59" s="44" t="str">
        <f t="shared" si="16"/>
        <v>-H</v>
      </c>
      <c r="AG59" s="45" t="str">
        <f t="shared" si="17"/>
        <v>White</v>
      </c>
      <c r="AH59" s="45" t="str">
        <f t="shared" si="6"/>
        <v>-WH</v>
      </c>
      <c r="AI59" s="46" t="str">
        <f t="shared" si="7"/>
        <v>WH</v>
      </c>
      <c r="AJ59" s="34"/>
      <c r="AK59" s="44" t="str">
        <f t="shared" si="8"/>
        <v/>
      </c>
      <c r="AL59" s="56" t="str">
        <f t="shared" si="18"/>
        <v/>
      </c>
    </row>
    <row r="60" spans="3:38">
      <c r="C60" s="25"/>
      <c r="D60" s="170"/>
      <c r="E60" s="48" t="s">
        <v>243</v>
      </c>
      <c r="F60" s="45">
        <f t="shared" si="20"/>
        <v>2</v>
      </c>
      <c r="G60" s="47" t="str">
        <f t="shared" si="10"/>
        <v/>
      </c>
      <c r="H60" s="2"/>
      <c r="I60" s="3"/>
      <c r="J60" s="4" t="s">
        <v>38</v>
      </c>
      <c r="K60" s="4" t="s">
        <v>38</v>
      </c>
      <c r="L60" s="36">
        <f t="shared" ca="1" si="19"/>
        <v>0</v>
      </c>
      <c r="M60" s="37">
        <f t="shared" ca="1" si="12"/>
        <v>0</v>
      </c>
      <c r="N60"/>
      <c r="Y60" s="50" t="s">
        <v>256</v>
      </c>
      <c r="Z60" s="55">
        <v>784</v>
      </c>
      <c r="AA60" s="47" t="s">
        <v>257</v>
      </c>
      <c r="AB60" s="46" t="s">
        <v>87</v>
      </c>
      <c r="AC60" s="43" t="str">
        <f t="shared" si="13"/>
        <v/>
      </c>
      <c r="AD60" s="45" t="str">
        <f t="shared" si="14"/>
        <v/>
      </c>
      <c r="AE60" s="45" t="str">
        <f t="shared" si="15"/>
        <v>Harbor</v>
      </c>
      <c r="AF60" s="44" t="str">
        <f t="shared" si="16"/>
        <v>-H</v>
      </c>
      <c r="AG60" s="45" t="str">
        <f t="shared" si="17"/>
        <v>White</v>
      </c>
      <c r="AH60" s="45" t="str">
        <f t="shared" si="6"/>
        <v>-WH</v>
      </c>
      <c r="AI60" s="46" t="str">
        <f t="shared" si="7"/>
        <v>WH</v>
      </c>
      <c r="AJ60" s="34"/>
      <c r="AK60" s="44" t="str">
        <f t="shared" si="8"/>
        <v/>
      </c>
      <c r="AL60" s="56" t="str">
        <f t="shared" si="18"/>
        <v/>
      </c>
    </row>
    <row r="61" spans="3:38">
      <c r="C61" s="25"/>
      <c r="D61" s="170"/>
      <c r="E61" s="48" t="s">
        <v>245</v>
      </c>
      <c r="F61" s="45">
        <f t="shared" si="20"/>
        <v>2</v>
      </c>
      <c r="G61" s="47" t="str">
        <f t="shared" si="10"/>
        <v/>
      </c>
      <c r="H61" s="2"/>
      <c r="I61" s="3"/>
      <c r="J61" s="4" t="s">
        <v>38</v>
      </c>
      <c r="K61" s="4" t="s">
        <v>38</v>
      </c>
      <c r="L61" s="36">
        <f t="shared" ca="1" si="19"/>
        <v>0</v>
      </c>
      <c r="M61" s="37">
        <f t="shared" ref="M61:M75" ca="1" si="21">IF(L61="Expired!","Expired!",L61*H61)</f>
        <v>0</v>
      </c>
      <c r="N61"/>
      <c r="Y61" s="50" t="s">
        <v>258</v>
      </c>
      <c r="Z61" s="55">
        <v>842</v>
      </c>
      <c r="AA61" s="47" t="s">
        <v>259</v>
      </c>
      <c r="AB61" s="46" t="s">
        <v>87</v>
      </c>
      <c r="AC61" s="43" t="str">
        <f t="shared" si="13"/>
        <v/>
      </c>
      <c r="AD61" s="45" t="str">
        <f t="shared" si="14"/>
        <v/>
      </c>
      <c r="AE61" s="45" t="str">
        <f t="shared" si="15"/>
        <v>Harbor</v>
      </c>
      <c r="AF61" s="44" t="str">
        <f t="shared" si="16"/>
        <v>-H</v>
      </c>
      <c r="AG61" s="45" t="str">
        <f t="shared" si="17"/>
        <v>White</v>
      </c>
      <c r="AH61" s="45" t="str">
        <f t="shared" si="6"/>
        <v>-WH</v>
      </c>
      <c r="AI61" s="46" t="str">
        <f t="shared" si="7"/>
        <v>WH</v>
      </c>
      <c r="AJ61" s="34"/>
      <c r="AK61" s="44" t="str">
        <f t="shared" si="8"/>
        <v/>
      </c>
      <c r="AL61" s="56" t="str">
        <f t="shared" si="18"/>
        <v/>
      </c>
    </row>
    <row r="62" spans="3:38">
      <c r="C62" s="25"/>
      <c r="D62" s="170"/>
      <c r="E62" s="48" t="s">
        <v>247</v>
      </c>
      <c r="F62" s="45">
        <f t="shared" si="20"/>
        <v>2</v>
      </c>
      <c r="G62" s="47" t="str">
        <f t="shared" si="10"/>
        <v/>
      </c>
      <c r="H62" s="2"/>
      <c r="I62" s="3"/>
      <c r="J62" s="4" t="s">
        <v>38</v>
      </c>
      <c r="K62" s="4" t="s">
        <v>38</v>
      </c>
      <c r="L62" s="36">
        <f t="shared" ca="1" si="19"/>
        <v>0</v>
      </c>
      <c r="M62" s="37">
        <f t="shared" ca="1" si="21"/>
        <v>0</v>
      </c>
      <c r="N62"/>
      <c r="Y62" s="50" t="s">
        <v>260</v>
      </c>
      <c r="Z62" s="55">
        <v>616</v>
      </c>
      <c r="AA62" s="47" t="s">
        <v>261</v>
      </c>
      <c r="AB62" s="46" t="s">
        <v>87</v>
      </c>
      <c r="AC62" s="43" t="str">
        <f t="shared" si="13"/>
        <v/>
      </c>
      <c r="AD62" s="45" t="str">
        <f t="shared" si="14"/>
        <v/>
      </c>
      <c r="AE62" s="45" t="str">
        <f t="shared" si="15"/>
        <v>Harbor</v>
      </c>
      <c r="AF62" s="44" t="str">
        <f t="shared" si="16"/>
        <v>-H</v>
      </c>
      <c r="AG62" s="45" t="str">
        <f t="shared" si="17"/>
        <v>White</v>
      </c>
      <c r="AH62" s="45" t="str">
        <f t="shared" si="6"/>
        <v>-WH</v>
      </c>
      <c r="AI62" s="46" t="str">
        <f t="shared" si="7"/>
        <v>WH</v>
      </c>
      <c r="AJ62" s="34"/>
      <c r="AK62" s="44" t="str">
        <f t="shared" si="8"/>
        <v/>
      </c>
      <c r="AL62" s="56" t="str">
        <f t="shared" si="18"/>
        <v/>
      </c>
    </row>
    <row r="63" spans="3:38">
      <c r="C63" s="25"/>
      <c r="D63" s="171"/>
      <c r="E63" s="48" t="s">
        <v>249</v>
      </c>
      <c r="F63" s="45">
        <f t="shared" si="20"/>
        <v>2</v>
      </c>
      <c r="G63" s="47" t="str">
        <f t="shared" si="10"/>
        <v/>
      </c>
      <c r="H63" s="2"/>
      <c r="I63" s="3"/>
      <c r="J63" s="4" t="s">
        <v>38</v>
      </c>
      <c r="K63" s="4" t="s">
        <v>38</v>
      </c>
      <c r="L63" s="36">
        <f t="shared" ca="1" si="19"/>
        <v>0</v>
      </c>
      <c r="M63" s="37">
        <f t="shared" ca="1" si="21"/>
        <v>0</v>
      </c>
      <c r="N63" s="25"/>
      <c r="Y63" s="50" t="s">
        <v>262</v>
      </c>
      <c r="Z63" s="55">
        <v>681</v>
      </c>
      <c r="AA63" s="47" t="s">
        <v>263</v>
      </c>
      <c r="AB63" s="46" t="s">
        <v>87</v>
      </c>
      <c r="AC63" s="43" t="str">
        <f t="shared" si="13"/>
        <v/>
      </c>
      <c r="AD63" s="45" t="str">
        <f t="shared" si="14"/>
        <v/>
      </c>
      <c r="AE63" s="45" t="str">
        <f t="shared" si="15"/>
        <v>Harbor</v>
      </c>
      <c r="AF63" s="44" t="str">
        <f t="shared" si="16"/>
        <v>-H</v>
      </c>
      <c r="AG63" s="45" t="str">
        <f t="shared" si="17"/>
        <v>White</v>
      </c>
      <c r="AH63" s="45" t="str">
        <f t="shared" si="6"/>
        <v>-WH</v>
      </c>
      <c r="AI63" s="46" t="str">
        <f t="shared" si="7"/>
        <v>WH</v>
      </c>
      <c r="AJ63" s="34"/>
      <c r="AK63" s="44" t="str">
        <f t="shared" si="8"/>
        <v/>
      </c>
      <c r="AL63" s="56" t="str">
        <f t="shared" si="18"/>
        <v/>
      </c>
    </row>
    <row r="64" spans="3:38">
      <c r="C64" s="25"/>
      <c r="D64" s="171"/>
      <c r="E64" s="48" t="s">
        <v>251</v>
      </c>
      <c r="F64" s="45">
        <f t="shared" si="20"/>
        <v>2</v>
      </c>
      <c r="G64" s="47" t="str">
        <f t="shared" si="10"/>
        <v/>
      </c>
      <c r="H64" s="2"/>
      <c r="I64" s="3"/>
      <c r="J64" s="4" t="s">
        <v>38</v>
      </c>
      <c r="K64" s="4" t="s">
        <v>38</v>
      </c>
      <c r="L64" s="36">
        <f t="shared" ca="1" si="19"/>
        <v>0</v>
      </c>
      <c r="M64" s="37">
        <f t="shared" ca="1" si="21"/>
        <v>0</v>
      </c>
      <c r="N64" s="25"/>
      <c r="Y64" s="50" t="s">
        <v>264</v>
      </c>
      <c r="Z64" s="55">
        <v>746</v>
      </c>
      <c r="AA64" s="47" t="s">
        <v>265</v>
      </c>
      <c r="AB64" s="46" t="s">
        <v>87</v>
      </c>
      <c r="AC64" s="43" t="str">
        <f t="shared" si="13"/>
        <v/>
      </c>
      <c r="AD64" s="45" t="str">
        <f t="shared" si="14"/>
        <v/>
      </c>
      <c r="AE64" s="45" t="str">
        <f t="shared" si="15"/>
        <v>Harbor</v>
      </c>
      <c r="AF64" s="44" t="str">
        <f t="shared" si="16"/>
        <v>-H</v>
      </c>
      <c r="AG64" s="45" t="str">
        <f t="shared" si="17"/>
        <v>White</v>
      </c>
      <c r="AH64" s="45" t="str">
        <f t="shared" si="6"/>
        <v>-WH</v>
      </c>
      <c r="AI64" s="46" t="str">
        <f t="shared" si="7"/>
        <v>WH</v>
      </c>
      <c r="AJ64" s="34"/>
      <c r="AK64" s="44" t="str">
        <f t="shared" si="8"/>
        <v/>
      </c>
      <c r="AL64" s="56" t="str">
        <f t="shared" si="18"/>
        <v/>
      </c>
    </row>
    <row r="65" spans="3:38">
      <c r="C65" s="25"/>
      <c r="D65" s="171"/>
      <c r="E65" s="48" t="s">
        <v>253</v>
      </c>
      <c r="F65" s="45">
        <f t="shared" si="20"/>
        <v>2</v>
      </c>
      <c r="G65" s="47" t="str">
        <f t="shared" si="10"/>
        <v/>
      </c>
      <c r="H65" s="2"/>
      <c r="I65" s="3"/>
      <c r="J65" s="4" t="s">
        <v>38</v>
      </c>
      <c r="K65" s="4" t="s">
        <v>38</v>
      </c>
      <c r="L65" s="36">
        <f t="shared" ca="1" si="19"/>
        <v>0</v>
      </c>
      <c r="M65" s="37">
        <f t="shared" ca="1" si="21"/>
        <v>0</v>
      </c>
      <c r="N65" s="25"/>
      <c r="Y65" s="50" t="s">
        <v>266</v>
      </c>
      <c r="Z65" s="55">
        <v>812</v>
      </c>
      <c r="AA65" s="47" t="s">
        <v>267</v>
      </c>
      <c r="AB65" s="46" t="s">
        <v>87</v>
      </c>
      <c r="AC65" s="43" t="str">
        <f t="shared" si="13"/>
        <v/>
      </c>
      <c r="AD65" s="45" t="str">
        <f t="shared" si="14"/>
        <v/>
      </c>
      <c r="AE65" s="45" t="str">
        <f t="shared" si="15"/>
        <v>Harbor</v>
      </c>
      <c r="AF65" s="44" t="str">
        <f t="shared" si="16"/>
        <v>-H</v>
      </c>
      <c r="AG65" s="45" t="str">
        <f t="shared" si="17"/>
        <v>White</v>
      </c>
      <c r="AH65" s="45" t="str">
        <f t="shared" si="6"/>
        <v>-WH</v>
      </c>
      <c r="AI65" s="46" t="str">
        <f t="shared" si="7"/>
        <v>WH</v>
      </c>
      <c r="AJ65" s="34"/>
      <c r="AK65" s="44" t="str">
        <f t="shared" si="8"/>
        <v/>
      </c>
      <c r="AL65" s="56" t="str">
        <f t="shared" si="18"/>
        <v/>
      </c>
    </row>
    <row r="66" spans="3:38">
      <c r="C66" s="25"/>
      <c r="D66" s="171"/>
      <c r="E66" s="48" t="s">
        <v>255</v>
      </c>
      <c r="F66" s="45">
        <f t="shared" si="20"/>
        <v>2</v>
      </c>
      <c r="G66" s="47" t="str">
        <f t="shared" si="10"/>
        <v/>
      </c>
      <c r="H66" s="2"/>
      <c r="I66" s="3"/>
      <c r="J66" s="4" t="s">
        <v>38</v>
      </c>
      <c r="K66" s="4" t="s">
        <v>38</v>
      </c>
      <c r="L66" s="36">
        <f t="shared" ca="1" si="19"/>
        <v>0</v>
      </c>
      <c r="M66" s="37">
        <f t="shared" ca="1" si="21"/>
        <v>0</v>
      </c>
      <c r="N66" s="25"/>
      <c r="Y66" s="50" t="s">
        <v>268</v>
      </c>
      <c r="Z66" s="55">
        <v>726</v>
      </c>
      <c r="AA66" s="47" t="s">
        <v>269</v>
      </c>
      <c r="AB66" s="46" t="s">
        <v>87</v>
      </c>
      <c r="AC66" s="43" t="str">
        <f t="shared" si="13"/>
        <v/>
      </c>
      <c r="AD66" s="45" t="str">
        <f t="shared" si="14"/>
        <v/>
      </c>
      <c r="AE66" s="45" t="str">
        <f t="shared" si="15"/>
        <v>Harbor</v>
      </c>
      <c r="AF66" s="44" t="str">
        <f t="shared" si="16"/>
        <v>-H</v>
      </c>
      <c r="AG66" s="45" t="str">
        <f t="shared" si="17"/>
        <v>White</v>
      </c>
      <c r="AH66" s="45" t="str">
        <f t="shared" si="6"/>
        <v>-WH</v>
      </c>
      <c r="AI66" s="46" t="str">
        <f t="shared" si="7"/>
        <v>WH</v>
      </c>
      <c r="AJ66" s="34"/>
      <c r="AK66" s="44" t="str">
        <f t="shared" si="8"/>
        <v/>
      </c>
      <c r="AL66" s="56" t="str">
        <f t="shared" si="18"/>
        <v/>
      </c>
    </row>
    <row r="67" spans="3:38">
      <c r="C67" s="25"/>
      <c r="D67" s="171"/>
      <c r="E67" s="48" t="s">
        <v>257</v>
      </c>
      <c r="F67" s="45">
        <f t="shared" si="20"/>
        <v>2</v>
      </c>
      <c r="G67" s="47" t="str">
        <f t="shared" si="10"/>
        <v/>
      </c>
      <c r="H67" s="2"/>
      <c r="I67" s="3"/>
      <c r="J67" s="4" t="s">
        <v>38</v>
      </c>
      <c r="K67" s="4" t="s">
        <v>38</v>
      </c>
      <c r="L67" s="36">
        <f t="shared" ca="1" si="19"/>
        <v>0</v>
      </c>
      <c r="M67" s="37">
        <f t="shared" ca="1" si="21"/>
        <v>0</v>
      </c>
      <c r="N67" s="25"/>
      <c r="Y67" s="50" t="s">
        <v>270</v>
      </c>
      <c r="Z67" s="55">
        <v>802</v>
      </c>
      <c r="AA67" s="47" t="s">
        <v>271</v>
      </c>
      <c r="AB67" s="46" t="s">
        <v>87</v>
      </c>
      <c r="AC67" s="43" t="str">
        <f t="shared" ref="AC67:AC98" si="22">UPPER(I73)</f>
        <v/>
      </c>
      <c r="AD67" s="45" t="str">
        <f t="shared" ref="AD67:AD98" si="23">IFERROR(VLOOKUP(AC67,AA:AB,2,FALSE),"")</f>
        <v/>
      </c>
      <c r="AE67" s="45" t="str">
        <f t="shared" ref="AE67:AE98" si="24">IF(OR(J73="Select Here",J73=""),$I$3,J73)</f>
        <v>Harbor</v>
      </c>
      <c r="AF67" s="44" t="str">
        <f t="shared" ref="AF67:AF98" si="25">IF(AE67="Harbor","-H",IF(AE67="Harbor","-H"))</f>
        <v>-H</v>
      </c>
      <c r="AG67" s="45" t="str">
        <f t="shared" ref="AG67:AG98" si="26">IF(OR(K73="Select Here",K73=""),$I$4,K73)</f>
        <v>White</v>
      </c>
      <c r="AH67" s="45" t="str">
        <f t="shared" si="6"/>
        <v>-WH</v>
      </c>
      <c r="AI67" s="46" t="str">
        <f t="shared" si="7"/>
        <v>WH</v>
      </c>
      <c r="AJ67" s="34"/>
      <c r="AK67" s="44" t="str">
        <f t="shared" si="8"/>
        <v/>
      </c>
      <c r="AL67" s="56" t="str">
        <f t="shared" ref="AL67:AL98" si="27">IFERROR(VLOOKUP(AK67,Y:Z,2,FALSE),"")</f>
        <v/>
      </c>
    </row>
    <row r="68" spans="3:38">
      <c r="C68" s="25"/>
      <c r="D68" s="171"/>
      <c r="E68" s="48" t="s">
        <v>259</v>
      </c>
      <c r="F68" s="45">
        <f t="shared" si="20"/>
        <v>2</v>
      </c>
      <c r="G68" s="47" t="str">
        <f t="shared" si="10"/>
        <v/>
      </c>
      <c r="H68" s="2"/>
      <c r="I68" s="3"/>
      <c r="J68" s="4" t="s">
        <v>38</v>
      </c>
      <c r="K68" s="4" t="s">
        <v>38</v>
      </c>
      <c r="L68" s="36">
        <f t="shared" ca="1" si="19"/>
        <v>0</v>
      </c>
      <c r="M68" s="37">
        <f t="shared" ca="1" si="21"/>
        <v>0</v>
      </c>
      <c r="N68" s="25"/>
      <c r="Y68" s="50" t="s">
        <v>272</v>
      </c>
      <c r="Z68" s="55">
        <v>880</v>
      </c>
      <c r="AA68" s="47" t="s">
        <v>273</v>
      </c>
      <c r="AB68" s="46" t="s">
        <v>87</v>
      </c>
      <c r="AC68" s="43" t="str">
        <f t="shared" si="22"/>
        <v/>
      </c>
      <c r="AD68" s="45" t="str">
        <f t="shared" si="23"/>
        <v/>
      </c>
      <c r="AE68" s="45" t="str">
        <f t="shared" si="24"/>
        <v>Harbor</v>
      </c>
      <c r="AF68" s="44" t="str">
        <f t="shared" si="25"/>
        <v>-H</v>
      </c>
      <c r="AG68" s="45" t="str">
        <f t="shared" si="26"/>
        <v>White</v>
      </c>
      <c r="AH68" s="45" t="str">
        <f t="shared" ref="AH68:AH102" si="28">IF(AG68="White","-WH",IF(AG68="Mocha","-MO"))</f>
        <v>-WH</v>
      </c>
      <c r="AI68" s="46" t="str">
        <f t="shared" ref="AI68:AI102" si="29">IF(AG68="White","WH",IF(AG68="Mocha","MO"))</f>
        <v>WH</v>
      </c>
      <c r="AJ68" s="34"/>
      <c r="AK68" s="44" t="str">
        <f t="shared" ref="AK68:AK102" si="30">IF(IFERROR(VLOOKUP(AC68,$AJ$2:$AJ$91,1,FALSE),"")=AC68,AC68,IF(OR(AD68="CL-MID",AD68="CL-AC"),CONCATENATE(AC68,AF68,AI68),IF(OR(AD68="CL-MID",AD68="CL-SAM"),CONCATENATE(AC68,AF68,AI68),"")))</f>
        <v/>
      </c>
      <c r="AL68" s="56" t="str">
        <f t="shared" si="27"/>
        <v/>
      </c>
    </row>
    <row r="69" spans="3:38">
      <c r="C69" s="25"/>
      <c r="D69" s="171"/>
      <c r="E69" s="48" t="s">
        <v>261</v>
      </c>
      <c r="F69" s="45">
        <f t="shared" si="20"/>
        <v>2</v>
      </c>
      <c r="G69" s="47" t="str">
        <f t="shared" si="10"/>
        <v/>
      </c>
      <c r="H69" s="2"/>
      <c r="I69" s="3"/>
      <c r="J69" s="4" t="s">
        <v>38</v>
      </c>
      <c r="K69" s="4" t="s">
        <v>38</v>
      </c>
      <c r="L69" s="36">
        <f t="shared" ca="1" si="19"/>
        <v>0</v>
      </c>
      <c r="M69" s="37">
        <f t="shared" ca="1" si="21"/>
        <v>0</v>
      </c>
      <c r="N69" s="25"/>
      <c r="Y69" s="50" t="s">
        <v>274</v>
      </c>
      <c r="Z69" s="55">
        <v>958</v>
      </c>
      <c r="AA69" s="47" t="s">
        <v>275</v>
      </c>
      <c r="AB69" s="46" t="s">
        <v>87</v>
      </c>
      <c r="AC69" s="43" t="str">
        <f t="shared" si="22"/>
        <v/>
      </c>
      <c r="AD69" s="45" t="str">
        <f t="shared" si="23"/>
        <v/>
      </c>
      <c r="AE69" s="45" t="str">
        <f t="shared" si="24"/>
        <v>Harbor</v>
      </c>
      <c r="AF69" s="44" t="str">
        <f t="shared" si="25"/>
        <v>-H</v>
      </c>
      <c r="AG69" s="45" t="str">
        <f t="shared" si="26"/>
        <v>White</v>
      </c>
      <c r="AH69" s="45" t="str">
        <f t="shared" si="28"/>
        <v>-WH</v>
      </c>
      <c r="AI69" s="46" t="str">
        <f t="shared" si="29"/>
        <v>WH</v>
      </c>
      <c r="AJ69" s="34"/>
      <c r="AK69" s="44" t="str">
        <f t="shared" si="30"/>
        <v/>
      </c>
      <c r="AL69" s="56" t="str">
        <f t="shared" si="27"/>
        <v/>
      </c>
    </row>
    <row r="70" spans="3:38">
      <c r="C70" s="25"/>
      <c r="D70" s="171"/>
      <c r="E70" s="48" t="s">
        <v>263</v>
      </c>
      <c r="F70" s="45">
        <f t="shared" si="20"/>
        <v>2</v>
      </c>
      <c r="G70" s="47" t="str">
        <f t="shared" si="10"/>
        <v/>
      </c>
      <c r="H70" s="2"/>
      <c r="I70" s="3"/>
      <c r="J70" s="4" t="s">
        <v>38</v>
      </c>
      <c r="K70" s="4" t="s">
        <v>38</v>
      </c>
      <c r="L70" s="36">
        <f t="shared" ca="1" si="19"/>
        <v>0</v>
      </c>
      <c r="M70" s="37">
        <f t="shared" ca="1" si="21"/>
        <v>0</v>
      </c>
      <c r="N70" s="25"/>
      <c r="Y70" s="50" t="s">
        <v>276</v>
      </c>
      <c r="Z70" s="55">
        <v>648</v>
      </c>
      <c r="AA70" s="47" t="s">
        <v>277</v>
      </c>
      <c r="AB70" s="46" t="s">
        <v>87</v>
      </c>
      <c r="AC70" s="43" t="str">
        <f t="shared" si="22"/>
        <v/>
      </c>
      <c r="AD70" s="45" t="str">
        <f t="shared" si="23"/>
        <v/>
      </c>
      <c r="AE70" s="45" t="str">
        <f t="shared" si="24"/>
        <v>Harbor</v>
      </c>
      <c r="AF70" s="44" t="str">
        <f t="shared" si="25"/>
        <v>-H</v>
      </c>
      <c r="AG70" s="45" t="str">
        <f t="shared" si="26"/>
        <v>White</v>
      </c>
      <c r="AH70" s="45" t="str">
        <f t="shared" si="28"/>
        <v>-WH</v>
      </c>
      <c r="AI70" s="46" t="str">
        <f t="shared" si="29"/>
        <v>WH</v>
      </c>
      <c r="AJ70" s="34"/>
      <c r="AK70" s="44" t="str">
        <f t="shared" si="30"/>
        <v/>
      </c>
      <c r="AL70" s="56" t="str">
        <f t="shared" si="27"/>
        <v/>
      </c>
    </row>
    <row r="71" spans="3:38">
      <c r="C71" s="25"/>
      <c r="D71" s="171"/>
      <c r="E71" s="48" t="s">
        <v>265</v>
      </c>
      <c r="F71" s="45">
        <f t="shared" si="20"/>
        <v>2</v>
      </c>
      <c r="G71" s="47" t="str">
        <f t="shared" si="10"/>
        <v/>
      </c>
      <c r="H71" s="2"/>
      <c r="I71" s="3"/>
      <c r="J71" s="4" t="s">
        <v>38</v>
      </c>
      <c r="K71" s="4" t="s">
        <v>38</v>
      </c>
      <c r="L71" s="36">
        <f t="shared" ca="1" si="19"/>
        <v>0</v>
      </c>
      <c r="M71" s="37">
        <f t="shared" ca="1" si="21"/>
        <v>0</v>
      </c>
      <c r="N71" s="25"/>
      <c r="Y71" s="50" t="s">
        <v>278</v>
      </c>
      <c r="Z71" s="55">
        <v>715</v>
      </c>
      <c r="AA71" s="47" t="s">
        <v>279</v>
      </c>
      <c r="AB71" s="46" t="s">
        <v>87</v>
      </c>
      <c r="AC71" s="43" t="str">
        <f t="shared" si="22"/>
        <v/>
      </c>
      <c r="AD71" s="45" t="str">
        <f t="shared" si="23"/>
        <v/>
      </c>
      <c r="AE71" s="45" t="str">
        <f t="shared" si="24"/>
        <v>Harbor</v>
      </c>
      <c r="AF71" s="44" t="str">
        <f t="shared" si="25"/>
        <v>-H</v>
      </c>
      <c r="AG71" s="45" t="str">
        <f t="shared" si="26"/>
        <v>White</v>
      </c>
      <c r="AH71" s="45" t="str">
        <f t="shared" si="28"/>
        <v>-WH</v>
      </c>
      <c r="AI71" s="46" t="str">
        <f t="shared" si="29"/>
        <v>WH</v>
      </c>
      <c r="AJ71" s="34"/>
      <c r="AK71" s="44" t="str">
        <f t="shared" si="30"/>
        <v/>
      </c>
      <c r="AL71" s="56" t="str">
        <f t="shared" si="27"/>
        <v/>
      </c>
    </row>
    <row r="72" spans="3:38">
      <c r="C72" s="25"/>
      <c r="D72" s="171"/>
      <c r="E72" s="48" t="s">
        <v>267</v>
      </c>
      <c r="F72" s="45">
        <f t="shared" si="20"/>
        <v>2</v>
      </c>
      <c r="G72" s="47" t="str">
        <f t="shared" si="10"/>
        <v/>
      </c>
      <c r="H72" s="2"/>
      <c r="I72" s="3"/>
      <c r="J72" s="4" t="s">
        <v>38</v>
      </c>
      <c r="K72" s="4" t="s">
        <v>38</v>
      </c>
      <c r="L72" s="36">
        <f t="shared" ca="1" si="19"/>
        <v>0</v>
      </c>
      <c r="M72" s="37">
        <f t="shared" ca="1" si="21"/>
        <v>0</v>
      </c>
      <c r="N72" s="25"/>
      <c r="Y72" s="50" t="s">
        <v>280</v>
      </c>
      <c r="Z72" s="55">
        <v>782</v>
      </c>
      <c r="AA72" s="47" t="s">
        <v>281</v>
      </c>
      <c r="AB72" s="46" t="s">
        <v>87</v>
      </c>
      <c r="AC72" s="43" t="str">
        <f t="shared" si="22"/>
        <v/>
      </c>
      <c r="AD72" s="45" t="str">
        <f t="shared" si="23"/>
        <v/>
      </c>
      <c r="AE72" s="45" t="str">
        <f t="shared" si="24"/>
        <v>Harbor</v>
      </c>
      <c r="AF72" s="44" t="str">
        <f t="shared" si="25"/>
        <v>-H</v>
      </c>
      <c r="AG72" s="45" t="str">
        <f t="shared" si="26"/>
        <v>White</v>
      </c>
      <c r="AH72" s="45" t="str">
        <f t="shared" si="28"/>
        <v>-WH</v>
      </c>
      <c r="AI72" s="46" t="str">
        <f t="shared" si="29"/>
        <v>WH</v>
      </c>
      <c r="AJ72" s="34"/>
      <c r="AK72" s="44" t="str">
        <f t="shared" si="30"/>
        <v/>
      </c>
      <c r="AL72" s="56" t="str">
        <f t="shared" si="27"/>
        <v/>
      </c>
    </row>
    <row r="73" spans="3:38">
      <c r="C73" s="25"/>
      <c r="D73" s="171"/>
      <c r="E73" s="48" t="s">
        <v>269</v>
      </c>
      <c r="F73" s="45">
        <f t="shared" si="20"/>
        <v>2</v>
      </c>
      <c r="G73" s="47" t="str">
        <f t="shared" si="10"/>
        <v/>
      </c>
      <c r="H73" s="2"/>
      <c r="I73" s="3"/>
      <c r="J73" s="4" t="s">
        <v>38</v>
      </c>
      <c r="K73" s="4" t="s">
        <v>38</v>
      </c>
      <c r="L73" s="36">
        <f t="shared" ref="L73:L104" ca="1" si="31">IFERROR(IF($I$5="","$0.00",IF($AM$2&gt;$AM$3,$I$5*AL67,"Expired!")),0)</f>
        <v>0</v>
      </c>
      <c r="M73" s="37">
        <f t="shared" ca="1" si="21"/>
        <v>0</v>
      </c>
      <c r="N73" s="25"/>
      <c r="Y73" s="50" t="s">
        <v>282</v>
      </c>
      <c r="Z73" s="55">
        <v>848</v>
      </c>
      <c r="AA73" s="47" t="s">
        <v>283</v>
      </c>
      <c r="AB73" s="46" t="s">
        <v>87</v>
      </c>
      <c r="AC73" s="43" t="str">
        <f t="shared" si="22"/>
        <v/>
      </c>
      <c r="AD73" s="45" t="str">
        <f t="shared" si="23"/>
        <v/>
      </c>
      <c r="AE73" s="45" t="str">
        <f t="shared" si="24"/>
        <v>Harbor</v>
      </c>
      <c r="AF73" s="44" t="str">
        <f t="shared" si="25"/>
        <v>-H</v>
      </c>
      <c r="AG73" s="45" t="str">
        <f t="shared" si="26"/>
        <v>White</v>
      </c>
      <c r="AH73" s="45" t="str">
        <f t="shared" si="28"/>
        <v>-WH</v>
      </c>
      <c r="AI73" s="46" t="str">
        <f t="shared" si="29"/>
        <v>WH</v>
      </c>
      <c r="AJ73" s="34"/>
      <c r="AK73" s="44" t="str">
        <f t="shared" si="30"/>
        <v/>
      </c>
      <c r="AL73" s="56" t="str">
        <f t="shared" si="27"/>
        <v/>
      </c>
    </row>
    <row r="74" spans="3:38">
      <c r="C74" s="25"/>
      <c r="D74" s="171"/>
      <c r="E74" s="48" t="s">
        <v>271</v>
      </c>
      <c r="F74" s="45">
        <f t="shared" ref="F74:F108" si="32">IF(OR(I74="",H74="",H74=0),F73,F73+1)</f>
        <v>2</v>
      </c>
      <c r="G74" s="47" t="str">
        <f>AK68</f>
        <v/>
      </c>
      <c r="H74" s="2"/>
      <c r="I74" s="3"/>
      <c r="J74" s="4" t="s">
        <v>38</v>
      </c>
      <c r="K74" s="4" t="s">
        <v>38</v>
      </c>
      <c r="L74" s="36">
        <f t="shared" ca="1" si="31"/>
        <v>0</v>
      </c>
      <c r="M74" s="37">
        <f t="shared" ca="1" si="21"/>
        <v>0</v>
      </c>
      <c r="N74" s="25"/>
      <c r="Y74" s="50" t="s">
        <v>284</v>
      </c>
      <c r="Z74" s="55">
        <v>771</v>
      </c>
      <c r="AA74" s="47" t="s">
        <v>285</v>
      </c>
      <c r="AB74" s="46" t="s">
        <v>87</v>
      </c>
      <c r="AC74" s="43" t="str">
        <f t="shared" si="22"/>
        <v/>
      </c>
      <c r="AD74" s="45" t="str">
        <f t="shared" si="23"/>
        <v/>
      </c>
      <c r="AE74" s="45" t="str">
        <f t="shared" si="24"/>
        <v>Harbor</v>
      </c>
      <c r="AF74" s="44" t="str">
        <f t="shared" si="25"/>
        <v>-H</v>
      </c>
      <c r="AG74" s="45" t="str">
        <f t="shared" si="26"/>
        <v>White</v>
      </c>
      <c r="AH74" s="45" t="str">
        <f t="shared" si="28"/>
        <v>-WH</v>
      </c>
      <c r="AI74" s="46" t="str">
        <f t="shared" si="29"/>
        <v>WH</v>
      </c>
      <c r="AJ74" s="34"/>
      <c r="AK74" s="44" t="str">
        <f t="shared" si="30"/>
        <v/>
      </c>
      <c r="AL74" s="56" t="str">
        <f t="shared" si="27"/>
        <v/>
      </c>
    </row>
    <row r="75" spans="3:38">
      <c r="C75" s="25"/>
      <c r="D75" s="171"/>
      <c r="E75" s="91" t="s">
        <v>273</v>
      </c>
      <c r="F75" s="47">
        <f t="shared" si="32"/>
        <v>2</v>
      </c>
      <c r="G75" s="92" t="str">
        <f>AK69</f>
        <v/>
      </c>
      <c r="H75" s="2"/>
      <c r="I75" s="3"/>
      <c r="J75" s="4" t="s">
        <v>38</v>
      </c>
      <c r="K75" s="4" t="s">
        <v>38</v>
      </c>
      <c r="L75" s="38">
        <f t="shared" ca="1" si="31"/>
        <v>0</v>
      </c>
      <c r="M75" s="37">
        <f t="shared" ca="1" si="21"/>
        <v>0</v>
      </c>
      <c r="N75" s="25"/>
      <c r="Y75" s="50" t="s">
        <v>286</v>
      </c>
      <c r="Z75" s="55">
        <v>847</v>
      </c>
      <c r="AA75" s="47" t="s">
        <v>287</v>
      </c>
      <c r="AB75" s="46" t="s">
        <v>87</v>
      </c>
      <c r="AC75" s="43" t="str">
        <f t="shared" si="22"/>
        <v/>
      </c>
      <c r="AD75" s="45" t="str">
        <f t="shared" si="23"/>
        <v/>
      </c>
      <c r="AE75" s="45" t="str">
        <f t="shared" si="24"/>
        <v>Harbor</v>
      </c>
      <c r="AF75" s="44" t="str">
        <f t="shared" si="25"/>
        <v>-H</v>
      </c>
      <c r="AG75" s="45" t="str">
        <f t="shared" si="26"/>
        <v>White</v>
      </c>
      <c r="AH75" s="45" t="str">
        <f t="shared" si="28"/>
        <v>-WH</v>
      </c>
      <c r="AI75" s="46" t="str">
        <f t="shared" si="29"/>
        <v>WH</v>
      </c>
      <c r="AJ75" s="34"/>
      <c r="AK75" s="44" t="str">
        <f t="shared" si="30"/>
        <v/>
      </c>
      <c r="AL75" s="56" t="str">
        <f t="shared" si="27"/>
        <v/>
      </c>
    </row>
    <row r="76" spans="3:38">
      <c r="C76" s="25"/>
      <c r="D76" s="171"/>
      <c r="E76" s="91" t="s">
        <v>275</v>
      </c>
      <c r="F76" s="47">
        <f t="shared" si="32"/>
        <v>2</v>
      </c>
      <c r="G76" s="92" t="str">
        <f t="shared" ref="G76:G108" si="33">AK70</f>
        <v/>
      </c>
      <c r="H76" s="2"/>
      <c r="I76" s="3"/>
      <c r="J76" s="4" t="s">
        <v>38</v>
      </c>
      <c r="K76" s="4" t="s">
        <v>38</v>
      </c>
      <c r="L76" s="38">
        <f t="shared" ca="1" si="31"/>
        <v>0</v>
      </c>
      <c r="M76" s="37">
        <f t="shared" ref="M76:M108" ca="1" si="34">IF(L76="Expired!","Expired!",L76*H76)</f>
        <v>0</v>
      </c>
      <c r="N76" s="25"/>
      <c r="Y76" s="50" t="s">
        <v>288</v>
      </c>
      <c r="Z76" s="55">
        <v>926</v>
      </c>
      <c r="AA76" s="47" t="s">
        <v>289</v>
      </c>
      <c r="AB76" s="46" t="s">
        <v>87</v>
      </c>
      <c r="AC76" s="43" t="str">
        <f t="shared" si="22"/>
        <v/>
      </c>
      <c r="AD76" s="45" t="str">
        <f t="shared" si="23"/>
        <v/>
      </c>
      <c r="AE76" s="45" t="str">
        <f t="shared" si="24"/>
        <v>Harbor</v>
      </c>
      <c r="AF76" s="44" t="str">
        <f t="shared" si="25"/>
        <v>-H</v>
      </c>
      <c r="AG76" s="45" t="str">
        <f t="shared" si="26"/>
        <v>White</v>
      </c>
      <c r="AH76" s="45" t="str">
        <f t="shared" si="28"/>
        <v>-WH</v>
      </c>
      <c r="AI76" s="46" t="str">
        <f t="shared" si="29"/>
        <v>WH</v>
      </c>
      <c r="AJ76" s="34"/>
      <c r="AK76" s="44" t="str">
        <f t="shared" si="30"/>
        <v/>
      </c>
      <c r="AL76" s="56" t="str">
        <f t="shared" si="27"/>
        <v/>
      </c>
    </row>
    <row r="77" spans="3:38">
      <c r="C77" s="25"/>
      <c r="D77" s="171"/>
      <c r="E77" s="91" t="s">
        <v>277</v>
      </c>
      <c r="F77" s="47">
        <f t="shared" si="32"/>
        <v>2</v>
      </c>
      <c r="G77" s="92" t="str">
        <f t="shared" si="33"/>
        <v/>
      </c>
      <c r="H77" s="2"/>
      <c r="I77" s="3"/>
      <c r="J77" s="4" t="s">
        <v>38</v>
      </c>
      <c r="K77" s="4" t="s">
        <v>38</v>
      </c>
      <c r="L77" s="38">
        <f t="shared" ca="1" si="31"/>
        <v>0</v>
      </c>
      <c r="M77" s="37">
        <f t="shared" ca="1" si="34"/>
        <v>0</v>
      </c>
      <c r="N77" s="25"/>
      <c r="Y77" s="50" t="s">
        <v>290</v>
      </c>
      <c r="Z77" s="55">
        <v>1006</v>
      </c>
      <c r="AA77" s="47" t="s">
        <v>291</v>
      </c>
      <c r="AB77" s="46" t="s">
        <v>87</v>
      </c>
      <c r="AC77" s="43" t="str">
        <f t="shared" si="22"/>
        <v/>
      </c>
      <c r="AD77" s="45" t="str">
        <f t="shared" si="23"/>
        <v/>
      </c>
      <c r="AE77" s="45" t="str">
        <f t="shared" si="24"/>
        <v>Harbor</v>
      </c>
      <c r="AF77" s="44" t="str">
        <f t="shared" si="25"/>
        <v>-H</v>
      </c>
      <c r="AG77" s="45" t="str">
        <f t="shared" si="26"/>
        <v>White</v>
      </c>
      <c r="AH77" s="45" t="str">
        <f t="shared" si="28"/>
        <v>-WH</v>
      </c>
      <c r="AI77" s="46" t="str">
        <f t="shared" si="29"/>
        <v>WH</v>
      </c>
      <c r="AJ77" s="34"/>
      <c r="AK77" s="44" t="str">
        <f t="shared" si="30"/>
        <v/>
      </c>
      <c r="AL77" s="56" t="str">
        <f t="shared" si="27"/>
        <v/>
      </c>
    </row>
    <row r="78" spans="3:38">
      <c r="C78" s="25"/>
      <c r="D78" s="171"/>
      <c r="E78" s="91" t="s">
        <v>279</v>
      </c>
      <c r="F78" s="47">
        <f t="shared" si="32"/>
        <v>2</v>
      </c>
      <c r="G78" s="92" t="str">
        <f t="shared" si="33"/>
        <v/>
      </c>
      <c r="H78" s="2"/>
      <c r="I78" s="3"/>
      <c r="J78" s="4" t="s">
        <v>38</v>
      </c>
      <c r="K78" s="4" t="s">
        <v>38</v>
      </c>
      <c r="L78" s="38">
        <f t="shared" ca="1" si="31"/>
        <v>0</v>
      </c>
      <c r="M78" s="37">
        <f t="shared" ca="1" si="34"/>
        <v>0</v>
      </c>
      <c r="N78" s="25"/>
      <c r="Y78" s="50" t="s">
        <v>292</v>
      </c>
      <c r="Z78" s="55">
        <v>272</v>
      </c>
      <c r="AA78" s="47" t="s">
        <v>293</v>
      </c>
      <c r="AB78" s="47" t="s">
        <v>294</v>
      </c>
      <c r="AC78" s="43" t="str">
        <f t="shared" si="22"/>
        <v/>
      </c>
      <c r="AD78" s="45" t="str">
        <f t="shared" si="23"/>
        <v/>
      </c>
      <c r="AE78" s="45" t="str">
        <f t="shared" si="24"/>
        <v>Harbor</v>
      </c>
      <c r="AF78" s="44" t="str">
        <f t="shared" si="25"/>
        <v>-H</v>
      </c>
      <c r="AG78" s="45" t="str">
        <f t="shared" si="26"/>
        <v>White</v>
      </c>
      <c r="AH78" s="45" t="str">
        <f t="shared" si="28"/>
        <v>-WH</v>
      </c>
      <c r="AI78" s="46" t="str">
        <f t="shared" si="29"/>
        <v>WH</v>
      </c>
      <c r="AJ78" s="34"/>
      <c r="AK78" s="44" t="str">
        <f t="shared" si="30"/>
        <v/>
      </c>
      <c r="AL78" s="56" t="str">
        <f t="shared" si="27"/>
        <v/>
      </c>
    </row>
    <row r="79" spans="3:38">
      <c r="C79" s="25"/>
      <c r="D79" s="171"/>
      <c r="E79" s="91" t="s">
        <v>281</v>
      </c>
      <c r="F79" s="47">
        <f t="shared" si="32"/>
        <v>2</v>
      </c>
      <c r="G79" s="92" t="str">
        <f t="shared" si="33"/>
        <v/>
      </c>
      <c r="H79" s="2"/>
      <c r="I79" s="3"/>
      <c r="J79" s="4" t="s">
        <v>38</v>
      </c>
      <c r="K79" s="4" t="s">
        <v>38</v>
      </c>
      <c r="L79" s="38">
        <f t="shared" ca="1" si="31"/>
        <v>0</v>
      </c>
      <c r="M79" s="37">
        <f t="shared" ca="1" si="34"/>
        <v>0</v>
      </c>
      <c r="N79" s="25"/>
      <c r="Y79" s="50" t="s">
        <v>295</v>
      </c>
      <c r="Z79" s="55">
        <v>300</v>
      </c>
      <c r="AA79" s="47" t="s">
        <v>296</v>
      </c>
      <c r="AB79" s="47" t="s">
        <v>294</v>
      </c>
      <c r="AC79" s="43" t="str">
        <f t="shared" si="22"/>
        <v/>
      </c>
      <c r="AD79" s="45" t="str">
        <f t="shared" si="23"/>
        <v/>
      </c>
      <c r="AE79" s="45" t="str">
        <f t="shared" si="24"/>
        <v>Harbor</v>
      </c>
      <c r="AF79" s="44" t="str">
        <f t="shared" si="25"/>
        <v>-H</v>
      </c>
      <c r="AG79" s="45" t="str">
        <f t="shared" si="26"/>
        <v>White</v>
      </c>
      <c r="AH79" s="45" t="str">
        <f t="shared" si="28"/>
        <v>-WH</v>
      </c>
      <c r="AI79" s="46" t="str">
        <f t="shared" si="29"/>
        <v>WH</v>
      </c>
      <c r="AJ79" s="34"/>
      <c r="AK79" s="44" t="str">
        <f t="shared" si="30"/>
        <v/>
      </c>
      <c r="AL79" s="56" t="str">
        <f t="shared" si="27"/>
        <v/>
      </c>
    </row>
    <row r="80" spans="3:38">
      <c r="C80" s="25"/>
      <c r="D80" s="171"/>
      <c r="E80" s="91" t="s">
        <v>283</v>
      </c>
      <c r="F80" s="47">
        <f t="shared" si="32"/>
        <v>2</v>
      </c>
      <c r="G80" s="92" t="str">
        <f t="shared" si="33"/>
        <v/>
      </c>
      <c r="H80" s="2"/>
      <c r="I80" s="3"/>
      <c r="J80" s="4" t="s">
        <v>38</v>
      </c>
      <c r="K80" s="4" t="s">
        <v>38</v>
      </c>
      <c r="L80" s="38">
        <f t="shared" ca="1" si="31"/>
        <v>0</v>
      </c>
      <c r="M80" s="37">
        <f t="shared" ca="1" si="34"/>
        <v>0</v>
      </c>
      <c r="N80" s="25"/>
      <c r="Y80" s="50" t="s">
        <v>297</v>
      </c>
      <c r="Z80" s="55">
        <v>327</v>
      </c>
      <c r="AA80" s="47" t="s">
        <v>298</v>
      </c>
      <c r="AB80" s="47" t="s">
        <v>294</v>
      </c>
      <c r="AC80" s="43" t="str">
        <f t="shared" si="22"/>
        <v/>
      </c>
      <c r="AD80" s="45" t="str">
        <f t="shared" si="23"/>
        <v/>
      </c>
      <c r="AE80" s="45" t="str">
        <f t="shared" si="24"/>
        <v>Harbor</v>
      </c>
      <c r="AF80" s="44" t="str">
        <f t="shared" si="25"/>
        <v>-H</v>
      </c>
      <c r="AG80" s="45" t="str">
        <f t="shared" si="26"/>
        <v>White</v>
      </c>
      <c r="AH80" s="45" t="str">
        <f t="shared" si="28"/>
        <v>-WH</v>
      </c>
      <c r="AI80" s="46" t="str">
        <f t="shared" si="29"/>
        <v>WH</v>
      </c>
      <c r="AJ80" s="34"/>
      <c r="AK80" s="44" t="str">
        <f t="shared" si="30"/>
        <v/>
      </c>
      <c r="AL80" s="56" t="str">
        <f t="shared" si="27"/>
        <v/>
      </c>
    </row>
    <row r="81" spans="3:38">
      <c r="C81" s="25"/>
      <c r="D81" s="171"/>
      <c r="E81" s="91" t="s">
        <v>285</v>
      </c>
      <c r="F81" s="47">
        <f t="shared" si="32"/>
        <v>2</v>
      </c>
      <c r="G81" s="92" t="str">
        <f t="shared" si="33"/>
        <v/>
      </c>
      <c r="H81" s="2"/>
      <c r="I81" s="3"/>
      <c r="J81" s="4" t="s">
        <v>38</v>
      </c>
      <c r="K81" s="4" t="s">
        <v>38</v>
      </c>
      <c r="L81" s="38">
        <f t="shared" ca="1" si="31"/>
        <v>0</v>
      </c>
      <c r="M81" s="37">
        <f t="shared" ca="1" si="34"/>
        <v>0</v>
      </c>
      <c r="N81" s="25"/>
      <c r="Y81" s="50" t="s">
        <v>299</v>
      </c>
      <c r="Z81" s="55">
        <v>354</v>
      </c>
      <c r="AA81" s="47" t="s">
        <v>300</v>
      </c>
      <c r="AB81" s="47" t="s">
        <v>294</v>
      </c>
      <c r="AC81" s="43" t="str">
        <f t="shared" si="22"/>
        <v/>
      </c>
      <c r="AD81" s="45" t="str">
        <f t="shared" si="23"/>
        <v/>
      </c>
      <c r="AE81" s="45" t="str">
        <f t="shared" si="24"/>
        <v>Harbor</v>
      </c>
      <c r="AF81" s="44" t="str">
        <f t="shared" si="25"/>
        <v>-H</v>
      </c>
      <c r="AG81" s="45" t="str">
        <f t="shared" si="26"/>
        <v>White</v>
      </c>
      <c r="AH81" s="45" t="str">
        <f t="shared" si="28"/>
        <v>-WH</v>
      </c>
      <c r="AI81" s="46" t="str">
        <f t="shared" si="29"/>
        <v>WH</v>
      </c>
      <c r="AJ81" s="34"/>
      <c r="AK81" s="44" t="str">
        <f t="shared" si="30"/>
        <v/>
      </c>
      <c r="AL81" s="56" t="str">
        <f t="shared" si="27"/>
        <v/>
      </c>
    </row>
    <row r="82" spans="3:38">
      <c r="C82" s="25"/>
      <c r="D82" s="171"/>
      <c r="E82" s="91" t="s">
        <v>287</v>
      </c>
      <c r="F82" s="47">
        <f t="shared" si="32"/>
        <v>2</v>
      </c>
      <c r="G82" s="92" t="str">
        <f t="shared" si="33"/>
        <v/>
      </c>
      <c r="H82" s="2"/>
      <c r="I82" s="3"/>
      <c r="J82" s="4" t="s">
        <v>38</v>
      </c>
      <c r="K82" s="4" t="s">
        <v>38</v>
      </c>
      <c r="L82" s="38">
        <f t="shared" ca="1" si="31"/>
        <v>0</v>
      </c>
      <c r="M82" s="37">
        <f t="shared" ca="1" si="34"/>
        <v>0</v>
      </c>
      <c r="N82" s="25"/>
      <c r="Y82" s="50" t="s">
        <v>301</v>
      </c>
      <c r="Z82" s="55">
        <v>311</v>
      </c>
      <c r="AA82" s="47" t="s">
        <v>302</v>
      </c>
      <c r="AB82" s="47" t="s">
        <v>294</v>
      </c>
      <c r="AC82" s="43" t="str">
        <f t="shared" si="22"/>
        <v/>
      </c>
      <c r="AD82" s="45" t="str">
        <f t="shared" si="23"/>
        <v/>
      </c>
      <c r="AE82" s="45" t="str">
        <f t="shared" si="24"/>
        <v>Harbor</v>
      </c>
      <c r="AF82" s="44" t="str">
        <f t="shared" si="25"/>
        <v>-H</v>
      </c>
      <c r="AG82" s="45" t="str">
        <f t="shared" si="26"/>
        <v>White</v>
      </c>
      <c r="AH82" s="45" t="str">
        <f t="shared" si="28"/>
        <v>-WH</v>
      </c>
      <c r="AI82" s="46" t="str">
        <f t="shared" si="29"/>
        <v>WH</v>
      </c>
      <c r="AJ82" s="34"/>
      <c r="AK82" s="44" t="str">
        <f t="shared" si="30"/>
        <v/>
      </c>
      <c r="AL82" s="56" t="str">
        <f t="shared" si="27"/>
        <v/>
      </c>
    </row>
    <row r="83" spans="3:38">
      <c r="C83" s="25"/>
      <c r="D83" s="171"/>
      <c r="E83" s="91" t="s">
        <v>289</v>
      </c>
      <c r="F83" s="47">
        <f t="shared" si="32"/>
        <v>2</v>
      </c>
      <c r="G83" s="92" t="str">
        <f t="shared" si="33"/>
        <v/>
      </c>
      <c r="H83" s="2"/>
      <c r="I83" s="3"/>
      <c r="J83" s="4" t="s">
        <v>38</v>
      </c>
      <c r="K83" s="4" t="s">
        <v>38</v>
      </c>
      <c r="L83" s="38">
        <f t="shared" ca="1" si="31"/>
        <v>0</v>
      </c>
      <c r="M83" s="37">
        <f t="shared" ca="1" si="34"/>
        <v>0</v>
      </c>
      <c r="N83" s="25"/>
      <c r="Y83" s="50" t="s">
        <v>303</v>
      </c>
      <c r="Z83" s="55">
        <v>342</v>
      </c>
      <c r="AA83" s="47" t="s">
        <v>304</v>
      </c>
      <c r="AB83" s="47" t="s">
        <v>294</v>
      </c>
      <c r="AC83" s="43" t="str">
        <f t="shared" si="22"/>
        <v/>
      </c>
      <c r="AD83" s="45" t="str">
        <f t="shared" si="23"/>
        <v/>
      </c>
      <c r="AE83" s="45" t="str">
        <f t="shared" si="24"/>
        <v>Harbor</v>
      </c>
      <c r="AF83" s="44" t="str">
        <f t="shared" si="25"/>
        <v>-H</v>
      </c>
      <c r="AG83" s="45" t="str">
        <f t="shared" si="26"/>
        <v>White</v>
      </c>
      <c r="AH83" s="45" t="str">
        <f t="shared" si="28"/>
        <v>-WH</v>
      </c>
      <c r="AI83" s="46" t="str">
        <f t="shared" si="29"/>
        <v>WH</v>
      </c>
      <c r="AJ83" s="34"/>
      <c r="AK83" s="44" t="str">
        <f t="shared" si="30"/>
        <v/>
      </c>
      <c r="AL83" s="56" t="str">
        <f t="shared" si="27"/>
        <v/>
      </c>
    </row>
    <row r="84" spans="3:38">
      <c r="C84" s="25"/>
      <c r="D84" s="171"/>
      <c r="E84" s="91" t="s">
        <v>291</v>
      </c>
      <c r="F84" s="47">
        <f t="shared" si="32"/>
        <v>2</v>
      </c>
      <c r="G84" s="92" t="str">
        <f t="shared" si="33"/>
        <v/>
      </c>
      <c r="H84" s="2"/>
      <c r="I84" s="3"/>
      <c r="J84" s="4" t="s">
        <v>38</v>
      </c>
      <c r="K84" s="4" t="s">
        <v>38</v>
      </c>
      <c r="L84" s="38">
        <f t="shared" ca="1" si="31"/>
        <v>0</v>
      </c>
      <c r="M84" s="37">
        <f t="shared" ca="1" si="34"/>
        <v>0</v>
      </c>
      <c r="N84" s="25"/>
      <c r="Y84" s="50" t="s">
        <v>305</v>
      </c>
      <c r="Z84" s="55">
        <v>373</v>
      </c>
      <c r="AA84" s="47" t="s">
        <v>306</v>
      </c>
      <c r="AB84" s="47" t="s">
        <v>294</v>
      </c>
      <c r="AC84" s="43" t="str">
        <f t="shared" si="22"/>
        <v/>
      </c>
      <c r="AD84" s="45" t="str">
        <f t="shared" si="23"/>
        <v/>
      </c>
      <c r="AE84" s="45" t="str">
        <f t="shared" si="24"/>
        <v>Harbor</v>
      </c>
      <c r="AF84" s="44" t="str">
        <f t="shared" si="25"/>
        <v>-H</v>
      </c>
      <c r="AG84" s="45" t="str">
        <f t="shared" si="26"/>
        <v>White</v>
      </c>
      <c r="AH84" s="45" t="str">
        <f t="shared" si="28"/>
        <v>-WH</v>
      </c>
      <c r="AI84" s="46" t="str">
        <f t="shared" si="29"/>
        <v>WH</v>
      </c>
      <c r="AJ84" s="34"/>
      <c r="AK84" s="44" t="str">
        <f t="shared" si="30"/>
        <v/>
      </c>
      <c r="AL84" s="56" t="str">
        <f t="shared" si="27"/>
        <v/>
      </c>
    </row>
    <row r="85" spans="3:38">
      <c r="C85" s="25"/>
      <c r="D85" s="171"/>
      <c r="E85" s="91" t="s">
        <v>293</v>
      </c>
      <c r="F85" s="47">
        <f t="shared" si="32"/>
        <v>2</v>
      </c>
      <c r="G85" s="92" t="str">
        <f t="shared" si="33"/>
        <v/>
      </c>
      <c r="H85" s="2"/>
      <c r="I85" s="3"/>
      <c r="J85" s="4" t="s">
        <v>38</v>
      </c>
      <c r="K85" s="4" t="s">
        <v>38</v>
      </c>
      <c r="L85" s="38">
        <f t="shared" ca="1" si="31"/>
        <v>0</v>
      </c>
      <c r="M85" s="37">
        <f t="shared" ca="1" si="34"/>
        <v>0</v>
      </c>
      <c r="N85" s="25"/>
      <c r="Y85" s="50" t="s">
        <v>307</v>
      </c>
      <c r="Z85" s="55">
        <v>404</v>
      </c>
      <c r="AA85" s="47" t="s">
        <v>308</v>
      </c>
      <c r="AB85" s="47" t="s">
        <v>294</v>
      </c>
      <c r="AC85" s="43" t="str">
        <f t="shared" si="22"/>
        <v/>
      </c>
      <c r="AD85" s="45" t="str">
        <f t="shared" si="23"/>
        <v/>
      </c>
      <c r="AE85" s="45" t="str">
        <f t="shared" si="24"/>
        <v>Harbor</v>
      </c>
      <c r="AF85" s="44" t="str">
        <f t="shared" si="25"/>
        <v>-H</v>
      </c>
      <c r="AG85" s="45" t="str">
        <f t="shared" si="26"/>
        <v>White</v>
      </c>
      <c r="AH85" s="45" t="str">
        <f t="shared" si="28"/>
        <v>-WH</v>
      </c>
      <c r="AI85" s="46" t="str">
        <f t="shared" si="29"/>
        <v>WH</v>
      </c>
      <c r="AJ85" s="34"/>
      <c r="AK85" s="44" t="str">
        <f t="shared" si="30"/>
        <v/>
      </c>
      <c r="AL85" s="56" t="str">
        <f t="shared" si="27"/>
        <v/>
      </c>
    </row>
    <row r="86" spans="3:38">
      <c r="C86" s="25"/>
      <c r="D86" s="171"/>
      <c r="E86" s="91" t="s">
        <v>296</v>
      </c>
      <c r="F86" s="47">
        <f t="shared" si="32"/>
        <v>2</v>
      </c>
      <c r="G86" s="92" t="str">
        <f t="shared" si="33"/>
        <v/>
      </c>
      <c r="H86" s="2"/>
      <c r="I86" s="3"/>
      <c r="J86" s="4" t="s">
        <v>38</v>
      </c>
      <c r="K86" s="4" t="s">
        <v>38</v>
      </c>
      <c r="L86" s="38">
        <f t="shared" ca="1" si="31"/>
        <v>0</v>
      </c>
      <c r="M86" s="37">
        <f t="shared" ca="1" si="34"/>
        <v>0</v>
      </c>
      <c r="N86" s="25"/>
      <c r="Y86" s="50" t="s">
        <v>309</v>
      </c>
      <c r="Z86" s="55">
        <v>195</v>
      </c>
      <c r="AA86" s="47" t="s">
        <v>310</v>
      </c>
      <c r="AB86" s="47" t="s">
        <v>294</v>
      </c>
      <c r="AC86" s="43" t="str">
        <f t="shared" si="22"/>
        <v/>
      </c>
      <c r="AD86" s="45" t="str">
        <f t="shared" si="23"/>
        <v/>
      </c>
      <c r="AE86" s="45" t="str">
        <f t="shared" si="24"/>
        <v>Harbor</v>
      </c>
      <c r="AF86" s="44" t="str">
        <f t="shared" si="25"/>
        <v>-H</v>
      </c>
      <c r="AG86" s="45" t="str">
        <f t="shared" si="26"/>
        <v>White</v>
      </c>
      <c r="AH86" s="45" t="str">
        <f t="shared" si="28"/>
        <v>-WH</v>
      </c>
      <c r="AI86" s="46" t="str">
        <f t="shared" si="29"/>
        <v>WH</v>
      </c>
      <c r="AJ86" s="34"/>
      <c r="AK86" s="44" t="str">
        <f t="shared" si="30"/>
        <v/>
      </c>
      <c r="AL86" s="56" t="str">
        <f t="shared" si="27"/>
        <v/>
      </c>
    </row>
    <row r="87" spans="3:38">
      <c r="C87" s="25"/>
      <c r="D87" s="171"/>
      <c r="E87" s="91" t="s">
        <v>298</v>
      </c>
      <c r="F87" s="47">
        <f t="shared" si="32"/>
        <v>2</v>
      </c>
      <c r="G87" s="92" t="str">
        <f t="shared" si="33"/>
        <v/>
      </c>
      <c r="H87" s="2"/>
      <c r="I87" s="3"/>
      <c r="J87" s="4" t="s">
        <v>38</v>
      </c>
      <c r="K87" s="4" t="s">
        <v>38</v>
      </c>
      <c r="L87" s="38">
        <f t="shared" ca="1" si="31"/>
        <v>0</v>
      </c>
      <c r="M87" s="37">
        <f t="shared" ca="1" si="34"/>
        <v>0</v>
      </c>
      <c r="N87" s="25"/>
      <c r="Y87" s="50" t="s">
        <v>311</v>
      </c>
      <c r="Z87" s="55">
        <v>217</v>
      </c>
      <c r="AA87" s="47" t="s">
        <v>312</v>
      </c>
      <c r="AB87" s="47" t="s">
        <v>294</v>
      </c>
      <c r="AC87" s="43" t="str">
        <f t="shared" si="22"/>
        <v/>
      </c>
      <c r="AD87" s="45" t="str">
        <f t="shared" si="23"/>
        <v/>
      </c>
      <c r="AE87" s="45" t="str">
        <f t="shared" si="24"/>
        <v>Harbor</v>
      </c>
      <c r="AF87" s="44" t="str">
        <f t="shared" si="25"/>
        <v>-H</v>
      </c>
      <c r="AG87" s="45" t="str">
        <f t="shared" si="26"/>
        <v>White</v>
      </c>
      <c r="AH87" s="45" t="str">
        <f t="shared" si="28"/>
        <v>-WH</v>
      </c>
      <c r="AI87" s="46" t="str">
        <f t="shared" si="29"/>
        <v>WH</v>
      </c>
      <c r="AJ87" s="34"/>
      <c r="AK87" s="44" t="str">
        <f t="shared" si="30"/>
        <v/>
      </c>
      <c r="AL87" s="56" t="str">
        <f t="shared" si="27"/>
        <v/>
      </c>
    </row>
    <row r="88" spans="3:38">
      <c r="C88" s="25"/>
      <c r="D88" s="171"/>
      <c r="E88" s="91" t="s">
        <v>300</v>
      </c>
      <c r="F88" s="47">
        <f t="shared" si="32"/>
        <v>2</v>
      </c>
      <c r="G88" s="92" t="str">
        <f t="shared" si="33"/>
        <v/>
      </c>
      <c r="H88" s="2"/>
      <c r="I88" s="3"/>
      <c r="J88" s="4" t="s">
        <v>38</v>
      </c>
      <c r="K88" s="4" t="s">
        <v>38</v>
      </c>
      <c r="L88" s="38">
        <f t="shared" ca="1" si="31"/>
        <v>0</v>
      </c>
      <c r="M88" s="37">
        <f t="shared" ca="1" si="34"/>
        <v>0</v>
      </c>
      <c r="N88" s="25"/>
      <c r="Y88" s="50" t="s">
        <v>313</v>
      </c>
      <c r="Z88" s="55">
        <v>239</v>
      </c>
      <c r="AA88" s="47" t="s">
        <v>314</v>
      </c>
      <c r="AB88" s="47" t="s">
        <v>294</v>
      </c>
      <c r="AC88" s="43" t="str">
        <f t="shared" si="22"/>
        <v/>
      </c>
      <c r="AD88" s="45" t="str">
        <f t="shared" si="23"/>
        <v/>
      </c>
      <c r="AE88" s="45" t="str">
        <f t="shared" si="24"/>
        <v>Harbor</v>
      </c>
      <c r="AF88" s="44" t="str">
        <f t="shared" si="25"/>
        <v>-H</v>
      </c>
      <c r="AG88" s="45" t="str">
        <f t="shared" si="26"/>
        <v>White</v>
      </c>
      <c r="AH88" s="45" t="str">
        <f t="shared" si="28"/>
        <v>-WH</v>
      </c>
      <c r="AI88" s="46" t="str">
        <f t="shared" si="29"/>
        <v>WH</v>
      </c>
      <c r="AJ88" s="34"/>
      <c r="AK88" s="44" t="str">
        <f t="shared" si="30"/>
        <v/>
      </c>
      <c r="AL88" s="56" t="str">
        <f t="shared" si="27"/>
        <v/>
      </c>
    </row>
    <row r="89" spans="3:38">
      <c r="C89" s="25"/>
      <c r="D89" s="171"/>
      <c r="E89" s="91" t="s">
        <v>302</v>
      </c>
      <c r="F89" s="47">
        <f t="shared" si="32"/>
        <v>2</v>
      </c>
      <c r="G89" s="92" t="str">
        <f t="shared" si="33"/>
        <v/>
      </c>
      <c r="H89" s="2"/>
      <c r="I89" s="3"/>
      <c r="J89" s="4" t="s">
        <v>38</v>
      </c>
      <c r="K89" s="4" t="s">
        <v>38</v>
      </c>
      <c r="L89" s="38">
        <f t="shared" ca="1" si="31"/>
        <v>0</v>
      </c>
      <c r="M89" s="37">
        <f t="shared" ca="1" si="34"/>
        <v>0</v>
      </c>
      <c r="N89" s="25"/>
      <c r="Y89" s="50" t="s">
        <v>315</v>
      </c>
      <c r="Z89" s="55">
        <v>262</v>
      </c>
      <c r="AA89" s="47" t="s">
        <v>316</v>
      </c>
      <c r="AB89" s="47" t="s">
        <v>294</v>
      </c>
      <c r="AC89" s="43" t="str">
        <f t="shared" si="22"/>
        <v/>
      </c>
      <c r="AD89" s="45" t="str">
        <f t="shared" si="23"/>
        <v/>
      </c>
      <c r="AE89" s="45" t="str">
        <f t="shared" si="24"/>
        <v>Harbor</v>
      </c>
      <c r="AF89" s="44" t="str">
        <f t="shared" si="25"/>
        <v>-H</v>
      </c>
      <c r="AG89" s="45" t="str">
        <f t="shared" si="26"/>
        <v>White</v>
      </c>
      <c r="AH89" s="45" t="str">
        <f t="shared" si="28"/>
        <v>-WH</v>
      </c>
      <c r="AI89" s="46" t="str">
        <f t="shared" si="29"/>
        <v>WH</v>
      </c>
      <c r="AJ89" s="34"/>
      <c r="AK89" s="44" t="str">
        <f t="shared" si="30"/>
        <v/>
      </c>
      <c r="AL89" s="56" t="str">
        <f t="shared" si="27"/>
        <v/>
      </c>
    </row>
    <row r="90" spans="3:38">
      <c r="C90" s="25"/>
      <c r="D90" s="171"/>
      <c r="E90" s="91" t="s">
        <v>304</v>
      </c>
      <c r="F90" s="47">
        <f t="shared" si="32"/>
        <v>2</v>
      </c>
      <c r="G90" s="92" t="str">
        <f t="shared" si="33"/>
        <v/>
      </c>
      <c r="H90" s="2"/>
      <c r="I90" s="3"/>
      <c r="J90" s="4" t="s">
        <v>38</v>
      </c>
      <c r="K90" s="4" t="s">
        <v>38</v>
      </c>
      <c r="L90" s="38">
        <f t="shared" ca="1" si="31"/>
        <v>0</v>
      </c>
      <c r="M90" s="37">
        <f t="shared" ca="1" si="34"/>
        <v>0</v>
      </c>
      <c r="N90" s="25"/>
      <c r="Y90" s="50" t="s">
        <v>317</v>
      </c>
      <c r="Z90" s="55">
        <v>220</v>
      </c>
      <c r="AA90" s="47" t="s">
        <v>318</v>
      </c>
      <c r="AB90" s="47" t="s">
        <v>294</v>
      </c>
      <c r="AC90" s="43" t="str">
        <f t="shared" si="22"/>
        <v/>
      </c>
      <c r="AD90" s="45" t="str">
        <f t="shared" si="23"/>
        <v/>
      </c>
      <c r="AE90" s="45" t="str">
        <f t="shared" si="24"/>
        <v>Harbor</v>
      </c>
      <c r="AF90" s="44" t="str">
        <f t="shared" si="25"/>
        <v>-H</v>
      </c>
      <c r="AG90" s="45" t="str">
        <f t="shared" si="26"/>
        <v>White</v>
      </c>
      <c r="AH90" s="45" t="str">
        <f t="shared" si="28"/>
        <v>-WH</v>
      </c>
      <c r="AI90" s="46" t="str">
        <f t="shared" si="29"/>
        <v>WH</v>
      </c>
      <c r="AJ90" s="34"/>
      <c r="AK90" s="44" t="str">
        <f t="shared" si="30"/>
        <v/>
      </c>
      <c r="AL90" s="56" t="str">
        <f t="shared" si="27"/>
        <v/>
      </c>
    </row>
    <row r="91" spans="3:38">
      <c r="C91" s="25"/>
      <c r="D91" s="171"/>
      <c r="E91" s="91" t="s">
        <v>306</v>
      </c>
      <c r="F91" s="47">
        <f t="shared" si="32"/>
        <v>2</v>
      </c>
      <c r="G91" s="92" t="str">
        <f t="shared" si="33"/>
        <v/>
      </c>
      <c r="H91" s="2"/>
      <c r="I91" s="3"/>
      <c r="J91" s="4" t="s">
        <v>38</v>
      </c>
      <c r="K91" s="4" t="s">
        <v>38</v>
      </c>
      <c r="L91" s="38">
        <f t="shared" ca="1" si="31"/>
        <v>0</v>
      </c>
      <c r="M91" s="37">
        <f t="shared" ca="1" si="34"/>
        <v>0</v>
      </c>
      <c r="N91" s="25"/>
      <c r="Y91" s="50" t="s">
        <v>319</v>
      </c>
      <c r="Z91" s="55">
        <v>245</v>
      </c>
      <c r="AA91" s="47" t="s">
        <v>320</v>
      </c>
      <c r="AB91" s="47" t="s">
        <v>294</v>
      </c>
      <c r="AC91" s="43" t="str">
        <f t="shared" si="22"/>
        <v/>
      </c>
      <c r="AD91" s="45" t="str">
        <f t="shared" si="23"/>
        <v/>
      </c>
      <c r="AE91" s="45" t="str">
        <f t="shared" si="24"/>
        <v>Harbor</v>
      </c>
      <c r="AF91" s="44" t="str">
        <f t="shared" si="25"/>
        <v>-H</v>
      </c>
      <c r="AG91" s="45" t="str">
        <f t="shared" si="26"/>
        <v>White</v>
      </c>
      <c r="AH91" s="45" t="str">
        <f t="shared" si="28"/>
        <v>-WH</v>
      </c>
      <c r="AI91" s="46" t="str">
        <f t="shared" si="29"/>
        <v>WH</v>
      </c>
      <c r="AJ91" s="34"/>
      <c r="AK91" s="44" t="str">
        <f t="shared" si="30"/>
        <v/>
      </c>
      <c r="AL91" s="56" t="str">
        <f t="shared" si="27"/>
        <v/>
      </c>
    </row>
    <row r="92" spans="3:38">
      <c r="C92" s="25"/>
      <c r="D92" s="171"/>
      <c r="E92" s="91" t="s">
        <v>308</v>
      </c>
      <c r="F92" s="47">
        <f t="shared" si="32"/>
        <v>2</v>
      </c>
      <c r="G92" s="92" t="str">
        <f t="shared" si="33"/>
        <v/>
      </c>
      <c r="H92" s="2"/>
      <c r="I92" s="3"/>
      <c r="J92" s="4" t="s">
        <v>38</v>
      </c>
      <c r="K92" s="4" t="s">
        <v>38</v>
      </c>
      <c r="L92" s="38">
        <f t="shared" ca="1" si="31"/>
        <v>0</v>
      </c>
      <c r="M92" s="37">
        <f t="shared" ca="1" si="34"/>
        <v>0</v>
      </c>
      <c r="N92" s="25"/>
      <c r="Y92" s="50" t="s">
        <v>321</v>
      </c>
      <c r="Z92" s="55">
        <v>269</v>
      </c>
      <c r="AA92" s="47" t="s">
        <v>322</v>
      </c>
      <c r="AB92" s="47" t="s">
        <v>294</v>
      </c>
      <c r="AC92" s="43" t="str">
        <f t="shared" si="22"/>
        <v/>
      </c>
      <c r="AD92" s="45" t="str">
        <f t="shared" si="23"/>
        <v/>
      </c>
      <c r="AE92" s="45" t="str">
        <f t="shared" si="24"/>
        <v>Harbor</v>
      </c>
      <c r="AF92" s="44" t="str">
        <f t="shared" si="25"/>
        <v>-H</v>
      </c>
      <c r="AG92" s="45" t="str">
        <f t="shared" si="26"/>
        <v>White</v>
      </c>
      <c r="AH92" s="45" t="str">
        <f t="shared" si="28"/>
        <v>-WH</v>
      </c>
      <c r="AI92" s="46" t="str">
        <f t="shared" si="29"/>
        <v>WH</v>
      </c>
      <c r="AJ92" s="34"/>
      <c r="AK92" s="44" t="str">
        <f t="shared" si="30"/>
        <v/>
      </c>
      <c r="AL92" s="56" t="str">
        <f t="shared" si="27"/>
        <v/>
      </c>
    </row>
    <row r="93" spans="3:38">
      <c r="C93" s="25"/>
      <c r="D93" s="171"/>
      <c r="E93" s="91" t="s">
        <v>310</v>
      </c>
      <c r="F93" s="47">
        <f t="shared" si="32"/>
        <v>2</v>
      </c>
      <c r="G93" s="92" t="str">
        <f t="shared" si="33"/>
        <v/>
      </c>
      <c r="H93" s="2"/>
      <c r="I93" s="3"/>
      <c r="J93" s="4" t="s">
        <v>38</v>
      </c>
      <c r="K93" s="4" t="s">
        <v>38</v>
      </c>
      <c r="L93" s="38">
        <f t="shared" ca="1" si="31"/>
        <v>0</v>
      </c>
      <c r="M93" s="37">
        <f t="shared" ca="1" si="34"/>
        <v>0</v>
      </c>
      <c r="N93" s="25"/>
      <c r="Y93" s="50" t="s">
        <v>323</v>
      </c>
      <c r="Z93" s="55">
        <v>293</v>
      </c>
      <c r="AA93" s="47" t="s">
        <v>324</v>
      </c>
      <c r="AB93" s="47" t="s">
        <v>294</v>
      </c>
      <c r="AC93" s="43" t="str">
        <f t="shared" si="22"/>
        <v/>
      </c>
      <c r="AD93" s="45" t="str">
        <f t="shared" si="23"/>
        <v/>
      </c>
      <c r="AE93" s="45" t="str">
        <f t="shared" si="24"/>
        <v>Harbor</v>
      </c>
      <c r="AF93" s="44" t="str">
        <f t="shared" si="25"/>
        <v>-H</v>
      </c>
      <c r="AG93" s="45" t="str">
        <f t="shared" si="26"/>
        <v>White</v>
      </c>
      <c r="AH93" s="45" t="str">
        <f t="shared" si="28"/>
        <v>-WH</v>
      </c>
      <c r="AI93" s="46" t="str">
        <f t="shared" si="29"/>
        <v>WH</v>
      </c>
      <c r="AJ93" s="34"/>
      <c r="AK93" s="44" t="str">
        <f t="shared" si="30"/>
        <v/>
      </c>
      <c r="AL93" s="56" t="str">
        <f t="shared" si="27"/>
        <v/>
      </c>
    </row>
    <row r="94" spans="3:38">
      <c r="C94" s="25"/>
      <c r="D94" s="171"/>
      <c r="E94" s="91" t="s">
        <v>312</v>
      </c>
      <c r="F94" s="47">
        <f t="shared" si="32"/>
        <v>2</v>
      </c>
      <c r="G94" s="92" t="str">
        <f t="shared" si="33"/>
        <v/>
      </c>
      <c r="H94" s="2"/>
      <c r="I94" s="3"/>
      <c r="J94" s="4" t="s">
        <v>38</v>
      </c>
      <c r="K94" s="4" t="s">
        <v>38</v>
      </c>
      <c r="L94" s="38">
        <f t="shared" ca="1" si="31"/>
        <v>0</v>
      </c>
      <c r="M94" s="37">
        <f t="shared" ca="1" si="34"/>
        <v>0</v>
      </c>
      <c r="N94" s="25"/>
      <c r="Y94" s="50" t="s">
        <v>325</v>
      </c>
      <c r="Z94" s="55">
        <v>42</v>
      </c>
      <c r="AA94" s="47" t="s">
        <v>134</v>
      </c>
      <c r="AB94" s="47" t="s">
        <v>294</v>
      </c>
      <c r="AC94" s="43" t="str">
        <f t="shared" si="22"/>
        <v/>
      </c>
      <c r="AD94" s="45" t="str">
        <f t="shared" si="23"/>
        <v/>
      </c>
      <c r="AE94" s="45" t="str">
        <f t="shared" si="24"/>
        <v>Harbor</v>
      </c>
      <c r="AF94" s="44" t="str">
        <f t="shared" si="25"/>
        <v>-H</v>
      </c>
      <c r="AG94" s="45" t="str">
        <f t="shared" si="26"/>
        <v>White</v>
      </c>
      <c r="AH94" s="45" t="str">
        <f t="shared" si="28"/>
        <v>-WH</v>
      </c>
      <c r="AI94" s="46" t="str">
        <f t="shared" si="29"/>
        <v>WH</v>
      </c>
      <c r="AJ94" s="34"/>
      <c r="AK94" s="44" t="str">
        <f t="shared" si="30"/>
        <v/>
      </c>
      <c r="AL94" s="56" t="str">
        <f t="shared" si="27"/>
        <v/>
      </c>
    </row>
    <row r="95" spans="3:38">
      <c r="C95" s="25"/>
      <c r="D95" s="171"/>
      <c r="E95" s="91" t="s">
        <v>314</v>
      </c>
      <c r="F95" s="47">
        <f t="shared" si="32"/>
        <v>2</v>
      </c>
      <c r="G95" s="92" t="str">
        <f t="shared" si="33"/>
        <v/>
      </c>
      <c r="H95" s="2"/>
      <c r="I95" s="3"/>
      <c r="J95" s="4" t="s">
        <v>38</v>
      </c>
      <c r="K95" s="4" t="s">
        <v>38</v>
      </c>
      <c r="L95" s="38">
        <f t="shared" ca="1" si="31"/>
        <v>0</v>
      </c>
      <c r="M95" s="37">
        <f t="shared" ca="1" si="34"/>
        <v>0</v>
      </c>
      <c r="N95" s="25"/>
      <c r="Y95" s="50" t="s">
        <v>326</v>
      </c>
      <c r="Z95" s="55">
        <v>56</v>
      </c>
      <c r="AA95" s="47" t="s">
        <v>327</v>
      </c>
      <c r="AB95" s="47" t="s">
        <v>294</v>
      </c>
      <c r="AC95" s="43" t="str">
        <f t="shared" si="22"/>
        <v/>
      </c>
      <c r="AD95" s="45" t="str">
        <f t="shared" si="23"/>
        <v/>
      </c>
      <c r="AE95" s="45" t="str">
        <f t="shared" si="24"/>
        <v>Harbor</v>
      </c>
      <c r="AF95" s="44" t="str">
        <f t="shared" si="25"/>
        <v>-H</v>
      </c>
      <c r="AG95" s="45" t="str">
        <f t="shared" si="26"/>
        <v>White</v>
      </c>
      <c r="AH95" s="45" t="str">
        <f t="shared" si="28"/>
        <v>-WH</v>
      </c>
      <c r="AI95" s="46" t="str">
        <f t="shared" si="29"/>
        <v>WH</v>
      </c>
      <c r="AJ95" s="34"/>
      <c r="AK95" s="44" t="str">
        <f t="shared" si="30"/>
        <v/>
      </c>
      <c r="AL95" s="56" t="str">
        <f t="shared" si="27"/>
        <v/>
      </c>
    </row>
    <row r="96" spans="3:38">
      <c r="C96" s="25"/>
      <c r="D96" s="171"/>
      <c r="E96" s="91" t="s">
        <v>316</v>
      </c>
      <c r="F96" s="47">
        <f t="shared" si="32"/>
        <v>2</v>
      </c>
      <c r="G96" s="92" t="str">
        <f t="shared" si="33"/>
        <v/>
      </c>
      <c r="H96" s="2"/>
      <c r="I96" s="3"/>
      <c r="J96" s="4" t="s">
        <v>38</v>
      </c>
      <c r="K96" s="4" t="s">
        <v>38</v>
      </c>
      <c r="L96" s="38">
        <f t="shared" ca="1" si="31"/>
        <v>0</v>
      </c>
      <c r="M96" s="37">
        <f t="shared" ca="1" si="34"/>
        <v>0</v>
      </c>
      <c r="N96" s="25"/>
      <c r="Y96" s="50" t="s">
        <v>328</v>
      </c>
      <c r="Z96" s="55">
        <v>70</v>
      </c>
      <c r="AA96" s="47" t="s">
        <v>329</v>
      </c>
      <c r="AB96" s="47" t="s">
        <v>294</v>
      </c>
      <c r="AC96" s="43" t="str">
        <f t="shared" si="22"/>
        <v/>
      </c>
      <c r="AD96" s="45" t="str">
        <f t="shared" si="23"/>
        <v/>
      </c>
      <c r="AE96" s="45" t="str">
        <f t="shared" si="24"/>
        <v>Harbor</v>
      </c>
      <c r="AF96" s="44" t="str">
        <f t="shared" si="25"/>
        <v>-H</v>
      </c>
      <c r="AG96" s="45" t="str">
        <f t="shared" si="26"/>
        <v>White</v>
      </c>
      <c r="AH96" s="45" t="str">
        <f t="shared" si="28"/>
        <v>-WH</v>
      </c>
      <c r="AI96" s="46" t="str">
        <f t="shared" si="29"/>
        <v>WH</v>
      </c>
      <c r="AJ96" s="34"/>
      <c r="AK96" s="44" t="str">
        <f t="shared" si="30"/>
        <v/>
      </c>
      <c r="AL96" s="56" t="str">
        <f t="shared" si="27"/>
        <v/>
      </c>
    </row>
    <row r="97" spans="3:38">
      <c r="C97" s="25"/>
      <c r="D97" s="171"/>
      <c r="E97" s="91" t="s">
        <v>318</v>
      </c>
      <c r="F97" s="47">
        <f t="shared" si="32"/>
        <v>2</v>
      </c>
      <c r="G97" s="92" t="str">
        <f t="shared" si="33"/>
        <v/>
      </c>
      <c r="H97" s="2"/>
      <c r="I97" s="3"/>
      <c r="J97" s="4" t="s">
        <v>38</v>
      </c>
      <c r="K97" s="4" t="s">
        <v>38</v>
      </c>
      <c r="L97" s="38">
        <f t="shared" ca="1" si="31"/>
        <v>0</v>
      </c>
      <c r="M97" s="37">
        <f t="shared" ca="1" si="34"/>
        <v>0</v>
      </c>
      <c r="N97" s="25"/>
      <c r="Y97" s="50" t="s">
        <v>330</v>
      </c>
      <c r="Z97" s="55">
        <v>85</v>
      </c>
      <c r="AA97" s="47" t="s">
        <v>331</v>
      </c>
      <c r="AB97" s="47" t="s">
        <v>294</v>
      </c>
      <c r="AC97" s="43" t="str">
        <f t="shared" si="22"/>
        <v/>
      </c>
      <c r="AD97" s="45" t="str">
        <f t="shared" si="23"/>
        <v/>
      </c>
      <c r="AE97" s="45" t="str">
        <f t="shared" si="24"/>
        <v>Harbor</v>
      </c>
      <c r="AF97" s="44" t="str">
        <f t="shared" si="25"/>
        <v>-H</v>
      </c>
      <c r="AG97" s="45" t="str">
        <f t="shared" si="26"/>
        <v>White</v>
      </c>
      <c r="AH97" s="45" t="str">
        <f t="shared" si="28"/>
        <v>-WH</v>
      </c>
      <c r="AI97" s="46" t="str">
        <f t="shared" si="29"/>
        <v>WH</v>
      </c>
      <c r="AJ97" s="34"/>
      <c r="AK97" s="44" t="str">
        <f t="shared" si="30"/>
        <v/>
      </c>
      <c r="AL97" s="56" t="str">
        <f t="shared" si="27"/>
        <v/>
      </c>
    </row>
    <row r="98" spans="3:38">
      <c r="C98" s="25"/>
      <c r="D98" s="171"/>
      <c r="E98" s="91" t="s">
        <v>320</v>
      </c>
      <c r="F98" s="47">
        <f t="shared" si="32"/>
        <v>2</v>
      </c>
      <c r="G98" s="92" t="str">
        <f t="shared" si="33"/>
        <v/>
      </c>
      <c r="H98" s="2"/>
      <c r="I98" s="3"/>
      <c r="J98" s="4" t="s">
        <v>38</v>
      </c>
      <c r="K98" s="4" t="s">
        <v>38</v>
      </c>
      <c r="L98" s="38">
        <f t="shared" ca="1" si="31"/>
        <v>0</v>
      </c>
      <c r="M98" s="37">
        <f t="shared" ca="1" si="34"/>
        <v>0</v>
      </c>
      <c r="N98" s="25"/>
      <c r="Y98" s="50" t="s">
        <v>332</v>
      </c>
      <c r="Z98" s="55">
        <v>60</v>
      </c>
      <c r="AA98" s="47" t="s">
        <v>333</v>
      </c>
      <c r="AB98" s="47" t="s">
        <v>294</v>
      </c>
      <c r="AC98" s="43" t="str">
        <f t="shared" si="22"/>
        <v/>
      </c>
      <c r="AD98" s="45" t="str">
        <f t="shared" si="23"/>
        <v/>
      </c>
      <c r="AE98" s="45" t="str">
        <f t="shared" si="24"/>
        <v>Harbor</v>
      </c>
      <c r="AF98" s="44" t="str">
        <f t="shared" si="25"/>
        <v>-H</v>
      </c>
      <c r="AG98" s="45" t="str">
        <f t="shared" si="26"/>
        <v>White</v>
      </c>
      <c r="AH98" s="45" t="str">
        <f t="shared" si="28"/>
        <v>-WH</v>
      </c>
      <c r="AI98" s="46" t="str">
        <f t="shared" si="29"/>
        <v>WH</v>
      </c>
      <c r="AJ98" s="34"/>
      <c r="AK98" s="44" t="str">
        <f t="shared" si="30"/>
        <v/>
      </c>
      <c r="AL98" s="56" t="str">
        <f t="shared" si="27"/>
        <v/>
      </c>
    </row>
    <row r="99" spans="3:38">
      <c r="C99" s="25"/>
      <c r="D99" s="171"/>
      <c r="E99" s="91" t="s">
        <v>322</v>
      </c>
      <c r="F99" s="47">
        <f t="shared" si="32"/>
        <v>2</v>
      </c>
      <c r="G99" s="92" t="str">
        <f t="shared" si="33"/>
        <v/>
      </c>
      <c r="H99" s="2"/>
      <c r="I99" s="3"/>
      <c r="J99" s="4" t="s">
        <v>38</v>
      </c>
      <c r="K99" s="4" t="s">
        <v>38</v>
      </c>
      <c r="L99" s="38">
        <f t="shared" ca="1" si="31"/>
        <v>0</v>
      </c>
      <c r="M99" s="37">
        <f t="shared" ca="1" si="34"/>
        <v>0</v>
      </c>
      <c r="N99" s="25"/>
      <c r="Y99" s="50" t="s">
        <v>334</v>
      </c>
      <c r="Z99" s="55">
        <v>81</v>
      </c>
      <c r="AA99" s="47" t="s">
        <v>335</v>
      </c>
      <c r="AB99" s="47" t="s">
        <v>294</v>
      </c>
      <c r="AC99" s="43" t="str">
        <f t="shared" ref="AC99:AC102" si="35">UPPER(I105)</f>
        <v/>
      </c>
      <c r="AD99" s="45" t="str">
        <f t="shared" ref="AD99:AD102" si="36">IFERROR(VLOOKUP(AC99,AA:AB,2,FALSE),"")</f>
        <v/>
      </c>
      <c r="AE99" s="45" t="str">
        <f t="shared" ref="AE99:AE102" si="37">IF(OR(J105="Select Here",J105=""),$I$3,J105)</f>
        <v>Harbor</v>
      </c>
      <c r="AF99" s="44" t="str">
        <f t="shared" ref="AF99:AF102" si="38">IF(AE99="Harbor","-H",IF(AE99="Harbor","-H"))</f>
        <v>-H</v>
      </c>
      <c r="AG99" s="45" t="str">
        <f t="shared" ref="AG99:AG102" si="39">IF(OR(K105="Select Here",K105=""),$I$4,K105)</f>
        <v>White</v>
      </c>
      <c r="AH99" s="45" t="str">
        <f t="shared" si="28"/>
        <v>-WH</v>
      </c>
      <c r="AI99" s="46" t="str">
        <f t="shared" si="29"/>
        <v>WH</v>
      </c>
      <c r="AJ99" s="34"/>
      <c r="AK99" s="44" t="str">
        <f t="shared" si="30"/>
        <v/>
      </c>
      <c r="AL99" s="56" t="str">
        <f t="shared" ref="AL99:AL102" si="40">IFERROR(VLOOKUP(AK99,Y:Z,2,FALSE),"")</f>
        <v/>
      </c>
    </row>
    <row r="100" spans="3:38">
      <c r="C100" s="25"/>
      <c r="D100" s="171"/>
      <c r="E100" s="91" t="s">
        <v>324</v>
      </c>
      <c r="F100" s="47">
        <f t="shared" si="32"/>
        <v>2</v>
      </c>
      <c r="G100" s="92" t="str">
        <f t="shared" si="33"/>
        <v/>
      </c>
      <c r="H100" s="2"/>
      <c r="I100" s="3"/>
      <c r="J100" s="4" t="s">
        <v>38</v>
      </c>
      <c r="K100" s="4" t="s">
        <v>38</v>
      </c>
      <c r="L100" s="38">
        <f t="shared" ca="1" si="31"/>
        <v>0</v>
      </c>
      <c r="M100" s="37">
        <f t="shared" ca="1" si="34"/>
        <v>0</v>
      </c>
      <c r="N100" s="25"/>
      <c r="Y100" s="50" t="s">
        <v>336</v>
      </c>
      <c r="Z100" s="55">
        <v>101</v>
      </c>
      <c r="AA100" s="47" t="s">
        <v>337</v>
      </c>
      <c r="AB100" s="47" t="s">
        <v>294</v>
      </c>
      <c r="AC100" s="43" t="str">
        <f t="shared" si="35"/>
        <v/>
      </c>
      <c r="AD100" s="45" t="str">
        <f t="shared" si="36"/>
        <v/>
      </c>
      <c r="AE100" s="45" t="str">
        <f t="shared" si="37"/>
        <v>Harbor</v>
      </c>
      <c r="AF100" s="44" t="str">
        <f t="shared" si="38"/>
        <v>-H</v>
      </c>
      <c r="AG100" s="45" t="str">
        <f t="shared" si="39"/>
        <v>White</v>
      </c>
      <c r="AH100" s="45" t="str">
        <f t="shared" si="28"/>
        <v>-WH</v>
      </c>
      <c r="AI100" s="46" t="str">
        <f t="shared" si="29"/>
        <v>WH</v>
      </c>
      <c r="AJ100" s="34"/>
      <c r="AK100" s="44" t="str">
        <f t="shared" si="30"/>
        <v/>
      </c>
      <c r="AL100" s="56" t="str">
        <f t="shared" si="40"/>
        <v/>
      </c>
    </row>
    <row r="101" spans="3:38">
      <c r="C101" s="25"/>
      <c r="D101" s="171"/>
      <c r="E101" s="91" t="s">
        <v>134</v>
      </c>
      <c r="F101" s="47">
        <f t="shared" si="32"/>
        <v>2</v>
      </c>
      <c r="G101" s="92" t="str">
        <f t="shared" si="33"/>
        <v/>
      </c>
      <c r="H101" s="2"/>
      <c r="I101" s="3"/>
      <c r="J101" s="4" t="s">
        <v>38</v>
      </c>
      <c r="K101" s="4" t="s">
        <v>38</v>
      </c>
      <c r="L101" s="38">
        <f t="shared" ca="1" si="31"/>
        <v>0</v>
      </c>
      <c r="M101" s="37">
        <f t="shared" ca="1" si="34"/>
        <v>0</v>
      </c>
      <c r="N101" s="25"/>
      <c r="Y101" s="50" t="s">
        <v>338</v>
      </c>
      <c r="Z101" s="55">
        <v>121</v>
      </c>
      <c r="AA101" s="47" t="s">
        <v>339</v>
      </c>
      <c r="AB101" s="47" t="s">
        <v>294</v>
      </c>
      <c r="AC101" s="43" t="str">
        <f t="shared" si="35"/>
        <v/>
      </c>
      <c r="AD101" s="45" t="str">
        <f t="shared" si="36"/>
        <v/>
      </c>
      <c r="AE101" s="45" t="str">
        <f t="shared" si="37"/>
        <v>Harbor</v>
      </c>
      <c r="AF101" s="44" t="str">
        <f t="shared" si="38"/>
        <v>-H</v>
      </c>
      <c r="AG101" s="45" t="str">
        <f t="shared" si="39"/>
        <v>White</v>
      </c>
      <c r="AH101" s="45" t="str">
        <f t="shared" si="28"/>
        <v>-WH</v>
      </c>
      <c r="AI101" s="46" t="str">
        <f t="shared" si="29"/>
        <v>WH</v>
      </c>
      <c r="AJ101" s="34"/>
      <c r="AK101" s="44" t="str">
        <f t="shared" si="30"/>
        <v/>
      </c>
      <c r="AL101" s="56" t="str">
        <f t="shared" si="40"/>
        <v/>
      </c>
    </row>
    <row r="102" spans="3:38">
      <c r="C102" s="25"/>
      <c r="D102" s="171"/>
      <c r="E102" s="91" t="s">
        <v>327</v>
      </c>
      <c r="F102" s="47">
        <f t="shared" si="32"/>
        <v>2</v>
      </c>
      <c r="G102" s="92" t="str">
        <f t="shared" si="33"/>
        <v/>
      </c>
      <c r="H102" s="2"/>
      <c r="I102" s="3"/>
      <c r="J102" s="4" t="s">
        <v>38</v>
      </c>
      <c r="K102" s="4" t="s">
        <v>38</v>
      </c>
      <c r="L102" s="38">
        <f t="shared" ca="1" si="31"/>
        <v>0</v>
      </c>
      <c r="M102" s="37">
        <f t="shared" ca="1" si="34"/>
        <v>0</v>
      </c>
      <c r="N102" s="25"/>
      <c r="Y102" s="50" t="s">
        <v>340</v>
      </c>
      <c r="Z102" s="55">
        <v>19</v>
      </c>
      <c r="AA102" s="47" t="s">
        <v>341</v>
      </c>
      <c r="AB102" s="47" t="s">
        <v>294</v>
      </c>
      <c r="AC102" s="53" t="str">
        <f t="shared" si="35"/>
        <v/>
      </c>
      <c r="AD102" s="53" t="str">
        <f t="shared" si="36"/>
        <v/>
      </c>
      <c r="AE102" s="53" t="str">
        <f t="shared" si="37"/>
        <v>Harbor</v>
      </c>
      <c r="AF102" s="44" t="str">
        <f t="shared" si="38"/>
        <v>-H</v>
      </c>
      <c r="AG102" s="53" t="str">
        <f t="shared" si="39"/>
        <v>White</v>
      </c>
      <c r="AH102" s="45" t="str">
        <f t="shared" si="28"/>
        <v>-WH</v>
      </c>
      <c r="AI102" s="46" t="str">
        <f t="shared" si="29"/>
        <v>WH</v>
      </c>
      <c r="AJ102" s="90"/>
      <c r="AK102" s="44" t="str">
        <f t="shared" si="30"/>
        <v/>
      </c>
      <c r="AL102" s="56" t="str">
        <f t="shared" si="40"/>
        <v/>
      </c>
    </row>
    <row r="103" spans="3:38">
      <c r="C103" s="25"/>
      <c r="D103" s="171"/>
      <c r="E103" s="91" t="s">
        <v>329</v>
      </c>
      <c r="F103" s="47">
        <f t="shared" si="32"/>
        <v>2</v>
      </c>
      <c r="G103" s="92" t="str">
        <f t="shared" si="33"/>
        <v/>
      </c>
      <c r="H103" s="2"/>
      <c r="I103" s="3"/>
      <c r="J103" s="4" t="s">
        <v>38</v>
      </c>
      <c r="K103" s="4" t="s">
        <v>38</v>
      </c>
      <c r="L103" s="38">
        <f t="shared" ca="1" si="31"/>
        <v>0</v>
      </c>
      <c r="M103" s="37">
        <f t="shared" ca="1" si="34"/>
        <v>0</v>
      </c>
      <c r="N103" s="25"/>
      <c r="Y103" s="50" t="s">
        <v>342</v>
      </c>
      <c r="Z103" s="55">
        <v>28</v>
      </c>
      <c r="AA103" s="47" t="s">
        <v>343</v>
      </c>
      <c r="AB103" s="47" t="s">
        <v>294</v>
      </c>
      <c r="AL103" s="94"/>
    </row>
    <row r="104" spans="3:38">
      <c r="C104" s="25"/>
      <c r="D104" s="171"/>
      <c r="E104" s="91" t="s">
        <v>331</v>
      </c>
      <c r="F104" s="47">
        <f t="shared" si="32"/>
        <v>2</v>
      </c>
      <c r="G104" s="92" t="str">
        <f t="shared" si="33"/>
        <v/>
      </c>
      <c r="H104" s="2"/>
      <c r="I104" s="3"/>
      <c r="J104" s="4" t="s">
        <v>38</v>
      </c>
      <c r="K104" s="4" t="s">
        <v>38</v>
      </c>
      <c r="L104" s="38">
        <f t="shared" ca="1" si="31"/>
        <v>0</v>
      </c>
      <c r="M104" s="37">
        <f t="shared" ca="1" si="34"/>
        <v>0</v>
      </c>
      <c r="N104" s="25"/>
      <c r="Y104" s="50" t="s">
        <v>344</v>
      </c>
      <c r="Z104" s="55">
        <v>25</v>
      </c>
      <c r="AA104" s="47" t="s">
        <v>345</v>
      </c>
      <c r="AB104" s="47" t="s">
        <v>294</v>
      </c>
      <c r="AL104" s="94"/>
    </row>
    <row r="105" spans="3:38">
      <c r="C105" s="25"/>
      <c r="D105" s="171"/>
      <c r="E105" s="91" t="s">
        <v>333</v>
      </c>
      <c r="F105" s="47">
        <f t="shared" si="32"/>
        <v>2</v>
      </c>
      <c r="G105" s="92" t="str">
        <f t="shared" si="33"/>
        <v/>
      </c>
      <c r="H105" s="2"/>
      <c r="I105" s="3"/>
      <c r="J105" s="4" t="s">
        <v>38</v>
      </c>
      <c r="K105" s="4" t="s">
        <v>38</v>
      </c>
      <c r="L105" s="38">
        <f t="shared" ref="L105:L108" ca="1" si="41">IFERROR(IF($I$5="","$0.00",IF($AM$2&gt;$AM$3,$I$5*AL99,"Expired!")),0)</f>
        <v>0</v>
      </c>
      <c r="M105" s="37">
        <f t="shared" ca="1" si="34"/>
        <v>0</v>
      </c>
      <c r="N105" s="25"/>
      <c r="Y105" s="50" t="s">
        <v>346</v>
      </c>
      <c r="Z105" s="55">
        <v>78</v>
      </c>
      <c r="AA105" s="47" t="s">
        <v>347</v>
      </c>
      <c r="AB105" s="47" t="s">
        <v>294</v>
      </c>
      <c r="AL105" s="94"/>
    </row>
    <row r="106" spans="3:38">
      <c r="C106" s="25"/>
      <c r="D106" s="171"/>
      <c r="E106" s="91" t="s">
        <v>335</v>
      </c>
      <c r="F106" s="47">
        <f t="shared" si="32"/>
        <v>2</v>
      </c>
      <c r="G106" s="92" t="str">
        <f t="shared" si="33"/>
        <v/>
      </c>
      <c r="H106" s="2"/>
      <c r="I106" s="3"/>
      <c r="J106" s="4" t="s">
        <v>38</v>
      </c>
      <c r="K106" s="4" t="s">
        <v>38</v>
      </c>
      <c r="L106" s="38">
        <f t="shared" ca="1" si="41"/>
        <v>0</v>
      </c>
      <c r="M106" s="37">
        <f t="shared" ca="1" si="34"/>
        <v>0</v>
      </c>
      <c r="N106" s="25"/>
      <c r="Y106" s="50" t="s">
        <v>348</v>
      </c>
      <c r="Z106" s="55">
        <v>41</v>
      </c>
      <c r="AA106" s="47" t="s">
        <v>349</v>
      </c>
      <c r="AB106" s="47" t="s">
        <v>294</v>
      </c>
      <c r="AL106" s="94"/>
    </row>
    <row r="107" spans="3:38">
      <c r="C107" s="25"/>
      <c r="D107" s="171"/>
      <c r="E107" s="91" t="s">
        <v>337</v>
      </c>
      <c r="F107" s="47">
        <f t="shared" si="32"/>
        <v>2</v>
      </c>
      <c r="G107" s="92" t="str">
        <f t="shared" si="33"/>
        <v/>
      </c>
      <c r="H107" s="2"/>
      <c r="I107" s="3"/>
      <c r="J107" s="4" t="s">
        <v>38</v>
      </c>
      <c r="K107" s="4" t="s">
        <v>38</v>
      </c>
      <c r="L107" s="38">
        <f t="shared" ca="1" si="41"/>
        <v>0</v>
      </c>
      <c r="M107" s="37">
        <f t="shared" ca="1" si="34"/>
        <v>0</v>
      </c>
      <c r="N107" s="25"/>
      <c r="Y107" s="50" t="s">
        <v>350</v>
      </c>
      <c r="Z107" s="55">
        <v>58</v>
      </c>
      <c r="AA107" s="47" t="s">
        <v>351</v>
      </c>
      <c r="AB107" s="47" t="s">
        <v>294</v>
      </c>
      <c r="AL107" s="94"/>
    </row>
    <row r="108" spans="3:38">
      <c r="C108" s="25"/>
      <c r="D108" s="171"/>
      <c r="E108" s="91" t="s">
        <v>339</v>
      </c>
      <c r="F108" s="51">
        <f t="shared" si="32"/>
        <v>2</v>
      </c>
      <c r="G108" s="93" t="str">
        <f t="shared" si="33"/>
        <v/>
      </c>
      <c r="H108" s="2"/>
      <c r="I108" s="3"/>
      <c r="J108" s="4" t="s">
        <v>38</v>
      </c>
      <c r="K108" s="4" t="s">
        <v>38</v>
      </c>
      <c r="L108" s="38">
        <f t="shared" ca="1" si="41"/>
        <v>0</v>
      </c>
      <c r="M108" s="37">
        <f t="shared" ca="1" si="34"/>
        <v>0</v>
      </c>
      <c r="N108" s="25"/>
      <c r="Y108" s="50" t="s">
        <v>352</v>
      </c>
      <c r="Z108" s="55">
        <v>54</v>
      </c>
      <c r="AA108" s="47" t="s">
        <v>353</v>
      </c>
      <c r="AB108" s="47" t="s">
        <v>294</v>
      </c>
      <c r="AL108" s="94"/>
    </row>
    <row r="109" spans="3:38">
      <c r="C109" s="25"/>
      <c r="D109" s="25"/>
      <c r="E109" s="48" t="s">
        <v>341</v>
      </c>
      <c r="F109" s="25"/>
      <c r="G109" s="25"/>
      <c r="H109" s="25"/>
      <c r="I109" s="25"/>
      <c r="J109" s="25"/>
      <c r="K109" s="25"/>
      <c r="L109" s="33"/>
      <c r="M109" s="33"/>
      <c r="N109" s="25"/>
      <c r="Y109" s="50" t="s">
        <v>354</v>
      </c>
      <c r="Z109" s="55">
        <v>78</v>
      </c>
      <c r="AA109" s="47" t="s">
        <v>355</v>
      </c>
      <c r="AB109" s="47" t="s">
        <v>294</v>
      </c>
      <c r="AD109" s="94" t="str">
        <f t="shared" ref="AD109:AD140" si="42">IFERROR(VLOOKUP(AC109,AA:AB,2,FALSE),"")</f>
        <v/>
      </c>
    </row>
    <row r="110" spans="3:38">
      <c r="C110" s="25"/>
      <c r="D110" s="25"/>
      <c r="E110" s="48" t="s">
        <v>343</v>
      </c>
      <c r="F110" s="25"/>
      <c r="G110" s="25"/>
      <c r="H110" s="25"/>
      <c r="I110" s="25"/>
      <c r="J110" s="25"/>
      <c r="K110" s="25"/>
      <c r="L110" s="33"/>
      <c r="M110" s="33"/>
      <c r="N110" s="25"/>
      <c r="Y110" s="50" t="s">
        <v>356</v>
      </c>
      <c r="Z110" s="55">
        <v>19</v>
      </c>
      <c r="AA110" s="47" t="s">
        <v>357</v>
      </c>
      <c r="AB110" s="47" t="s">
        <v>294</v>
      </c>
      <c r="AD110" s="94" t="str">
        <f t="shared" si="42"/>
        <v/>
      </c>
    </row>
    <row r="111" spans="3:38">
      <c r="E111" s="48" t="s">
        <v>345</v>
      </c>
      <c r="Y111" s="50" t="s">
        <v>358</v>
      </c>
      <c r="Z111" s="55">
        <v>27</v>
      </c>
      <c r="AA111" s="47" t="s">
        <v>359</v>
      </c>
      <c r="AB111" s="47" t="s">
        <v>294</v>
      </c>
      <c r="AD111" s="94" t="str">
        <f t="shared" si="42"/>
        <v/>
      </c>
    </row>
    <row r="112" spans="3:38">
      <c r="E112" s="48" t="s">
        <v>347</v>
      </c>
      <c r="Y112" s="50" t="s">
        <v>360</v>
      </c>
      <c r="Z112" s="55">
        <v>123</v>
      </c>
      <c r="AA112" s="47" t="s">
        <v>361</v>
      </c>
      <c r="AB112" s="47" t="s">
        <v>294</v>
      </c>
      <c r="AD112" s="94" t="str">
        <f t="shared" si="42"/>
        <v/>
      </c>
    </row>
    <row r="113" spans="5:30">
      <c r="E113" s="48" t="s">
        <v>349</v>
      </c>
      <c r="Y113" s="50" t="s">
        <v>362</v>
      </c>
      <c r="Z113" s="55">
        <v>436.70729398857145</v>
      </c>
      <c r="AA113" s="47" t="s">
        <v>363</v>
      </c>
      <c r="AB113" s="47" t="s">
        <v>294</v>
      </c>
      <c r="AD113" s="94" t="str">
        <f t="shared" si="42"/>
        <v/>
      </c>
    </row>
    <row r="114" spans="5:30">
      <c r="E114" s="48" t="s">
        <v>351</v>
      </c>
      <c r="Y114" s="50" t="s">
        <v>364</v>
      </c>
      <c r="Z114" s="55">
        <v>478.31066509714287</v>
      </c>
      <c r="AA114" s="47" t="s">
        <v>365</v>
      </c>
      <c r="AB114" s="47" t="s">
        <v>294</v>
      </c>
      <c r="AD114" s="94" t="str">
        <f t="shared" si="42"/>
        <v/>
      </c>
    </row>
    <row r="115" spans="5:30">
      <c r="E115" s="48" t="s">
        <v>353</v>
      </c>
      <c r="Y115" s="50" t="s">
        <v>366</v>
      </c>
      <c r="Z115" s="55">
        <v>519.85126907428571</v>
      </c>
      <c r="AA115" s="47" t="s">
        <v>100</v>
      </c>
      <c r="AB115" s="47" t="s">
        <v>294</v>
      </c>
      <c r="AD115" s="94" t="str">
        <f t="shared" si="42"/>
        <v/>
      </c>
    </row>
    <row r="116" spans="5:30">
      <c r="E116" s="48" t="s">
        <v>355</v>
      </c>
      <c r="Y116" s="50" t="s">
        <v>367</v>
      </c>
      <c r="Z116" s="55">
        <v>561.39187305142855</v>
      </c>
      <c r="AA116" s="47" t="s">
        <v>106</v>
      </c>
      <c r="AB116" s="47" t="s">
        <v>294</v>
      </c>
      <c r="AD116" s="94" t="str">
        <f t="shared" si="42"/>
        <v/>
      </c>
    </row>
    <row r="117" spans="5:30">
      <c r="E117" s="48" t="s">
        <v>357</v>
      </c>
      <c r="Y117" s="50" t="s">
        <v>368</v>
      </c>
      <c r="Z117" s="55">
        <v>454.35364699428573</v>
      </c>
      <c r="AA117" s="47" t="s">
        <v>111</v>
      </c>
      <c r="AB117" s="47" t="s">
        <v>294</v>
      </c>
      <c r="AD117" s="94" t="str">
        <f t="shared" si="42"/>
        <v/>
      </c>
    </row>
    <row r="118" spans="5:30">
      <c r="E118" s="48" t="s">
        <v>359</v>
      </c>
      <c r="Y118" s="50" t="s">
        <v>369</v>
      </c>
      <c r="Z118" s="55">
        <v>505.15533254857144</v>
      </c>
      <c r="AA118" s="47" t="s">
        <v>114</v>
      </c>
      <c r="AB118" s="47" t="s">
        <v>294</v>
      </c>
      <c r="AD118" s="94" t="str">
        <f t="shared" si="42"/>
        <v/>
      </c>
    </row>
    <row r="119" spans="5:30">
      <c r="E119" s="48" t="s">
        <v>361</v>
      </c>
      <c r="Y119" s="50" t="s">
        <v>370</v>
      </c>
      <c r="Z119" s="55">
        <v>555.92563453714286</v>
      </c>
      <c r="AA119" s="47" t="s">
        <v>129</v>
      </c>
      <c r="AB119" s="47" t="s">
        <v>294</v>
      </c>
      <c r="AD119" s="94" t="str">
        <f t="shared" si="42"/>
        <v/>
      </c>
    </row>
    <row r="120" spans="5:30">
      <c r="E120" s="48" t="s">
        <v>363</v>
      </c>
      <c r="Y120" s="50" t="s">
        <v>371</v>
      </c>
      <c r="Z120" s="55">
        <v>607.69593652571427</v>
      </c>
      <c r="AA120" s="47" t="s">
        <v>133</v>
      </c>
      <c r="AB120" s="47" t="s">
        <v>294</v>
      </c>
      <c r="AD120" s="94" t="str">
        <f t="shared" si="42"/>
        <v/>
      </c>
    </row>
    <row r="121" spans="5:30">
      <c r="E121" s="48" t="s">
        <v>365</v>
      </c>
      <c r="Y121" s="50" t="s">
        <v>372</v>
      </c>
      <c r="Z121" s="55">
        <v>755.35364699428567</v>
      </c>
      <c r="AA121" s="47" t="s">
        <v>373</v>
      </c>
      <c r="AB121" s="47" t="s">
        <v>374</v>
      </c>
      <c r="AD121" s="94" t="str">
        <f t="shared" si="42"/>
        <v/>
      </c>
    </row>
    <row r="122" spans="5:30">
      <c r="E122" s="48" t="s">
        <v>100</v>
      </c>
      <c r="Y122" s="50" t="s">
        <v>375</v>
      </c>
      <c r="Z122" s="55">
        <v>865.15533254857144</v>
      </c>
      <c r="AA122" s="47" t="s">
        <v>188</v>
      </c>
      <c r="AB122" s="47" t="s">
        <v>374</v>
      </c>
      <c r="AD122" s="94" t="str">
        <f t="shared" si="42"/>
        <v/>
      </c>
    </row>
    <row r="123" spans="5:30">
      <c r="E123" s="48" t="s">
        <v>106</v>
      </c>
      <c r="Y123" s="50" t="s">
        <v>376</v>
      </c>
      <c r="Z123" s="55">
        <v>974.92563453714286</v>
      </c>
      <c r="AA123" s="47" t="s">
        <v>191</v>
      </c>
      <c r="AB123" s="47" t="s">
        <v>374</v>
      </c>
      <c r="AD123" s="94" t="str">
        <f t="shared" si="42"/>
        <v/>
      </c>
    </row>
    <row r="124" spans="5:30">
      <c r="E124" s="48" t="s">
        <v>111</v>
      </c>
      <c r="Y124" s="50" t="s">
        <v>377</v>
      </c>
      <c r="Z124" s="55">
        <v>1083.6959365257144</v>
      </c>
      <c r="AA124" s="47" t="s">
        <v>194</v>
      </c>
      <c r="AB124" s="47" t="s">
        <v>374</v>
      </c>
      <c r="AD124" s="94" t="str">
        <f t="shared" si="42"/>
        <v/>
      </c>
    </row>
    <row r="125" spans="5:30">
      <c r="E125" s="48" t="s">
        <v>114</v>
      </c>
      <c r="Y125" s="50" t="s">
        <v>378</v>
      </c>
      <c r="Z125" s="55">
        <v>1176</v>
      </c>
      <c r="AA125" s="47" t="s">
        <v>197</v>
      </c>
      <c r="AB125" s="47" t="s">
        <v>374</v>
      </c>
      <c r="AD125" s="94" t="str">
        <f t="shared" si="42"/>
        <v/>
      </c>
    </row>
    <row r="126" spans="5:30">
      <c r="E126" s="48" t="s">
        <v>129</v>
      </c>
      <c r="Y126" s="50" t="s">
        <v>379</v>
      </c>
      <c r="Z126" s="55">
        <v>1304</v>
      </c>
      <c r="AA126" s="47" t="s">
        <v>137</v>
      </c>
      <c r="AB126" s="47" t="s">
        <v>294</v>
      </c>
      <c r="AD126" s="94" t="str">
        <f t="shared" si="42"/>
        <v/>
      </c>
    </row>
    <row r="127" spans="5:30">
      <c r="E127" s="48" t="s">
        <v>133</v>
      </c>
      <c r="Y127" s="50" t="s">
        <v>380</v>
      </c>
      <c r="Z127" s="55">
        <v>1431</v>
      </c>
      <c r="AA127" s="47" t="s">
        <v>140</v>
      </c>
      <c r="AB127" s="47" t="s">
        <v>294</v>
      </c>
      <c r="AD127" s="94" t="str">
        <f t="shared" si="42"/>
        <v/>
      </c>
    </row>
    <row r="128" spans="5:30">
      <c r="E128" s="48" t="s">
        <v>373</v>
      </c>
      <c r="Y128" s="50" t="s">
        <v>381</v>
      </c>
      <c r="Z128" s="55">
        <v>1561</v>
      </c>
      <c r="AA128" s="47" t="s">
        <v>382</v>
      </c>
      <c r="AB128" s="47" t="s">
        <v>294</v>
      </c>
      <c r="AD128" s="94" t="str">
        <f t="shared" si="42"/>
        <v/>
      </c>
    </row>
    <row r="129" spans="5:30">
      <c r="E129" s="48" t="s">
        <v>188</v>
      </c>
      <c r="Y129" s="50" t="s">
        <v>383</v>
      </c>
      <c r="Z129" s="55">
        <v>1337</v>
      </c>
      <c r="AA129" s="47" t="s">
        <v>384</v>
      </c>
      <c r="AB129" s="47" t="s">
        <v>294</v>
      </c>
      <c r="AD129" s="94" t="str">
        <f t="shared" si="42"/>
        <v/>
      </c>
    </row>
    <row r="130" spans="5:30">
      <c r="E130" s="48" t="s">
        <v>191</v>
      </c>
      <c r="Y130" s="50" t="s">
        <v>385</v>
      </c>
      <c r="Z130" s="55">
        <v>1480</v>
      </c>
      <c r="AA130" s="47" t="s">
        <v>155</v>
      </c>
      <c r="AB130" s="47" t="s">
        <v>294</v>
      </c>
      <c r="AD130" s="94" t="str">
        <f t="shared" si="42"/>
        <v/>
      </c>
    </row>
    <row r="131" spans="5:30">
      <c r="E131" s="48" t="s">
        <v>194</v>
      </c>
      <c r="Y131" s="50" t="s">
        <v>386</v>
      </c>
      <c r="Z131" s="55">
        <v>1623</v>
      </c>
      <c r="AA131" s="47" t="s">
        <v>158</v>
      </c>
      <c r="AB131" s="47" t="s">
        <v>294</v>
      </c>
      <c r="AD131" s="94" t="str">
        <f t="shared" si="42"/>
        <v/>
      </c>
    </row>
    <row r="132" spans="5:30">
      <c r="E132" s="48" t="s">
        <v>197</v>
      </c>
      <c r="Y132" s="50" t="s">
        <v>387</v>
      </c>
      <c r="Z132" s="55">
        <v>1765</v>
      </c>
      <c r="AA132" s="47" t="s">
        <v>388</v>
      </c>
      <c r="AB132" s="47" t="s">
        <v>294</v>
      </c>
      <c r="AD132" s="94" t="str">
        <f t="shared" si="42"/>
        <v/>
      </c>
    </row>
    <row r="133" spans="5:30">
      <c r="E133" s="48" t="s">
        <v>137</v>
      </c>
      <c r="Y133" s="50" t="s">
        <v>389</v>
      </c>
      <c r="Z133" s="55">
        <v>981</v>
      </c>
      <c r="AA133" s="47" t="s">
        <v>390</v>
      </c>
      <c r="AB133" s="47" t="s">
        <v>294</v>
      </c>
      <c r="AD133" s="94" t="str">
        <f t="shared" si="42"/>
        <v/>
      </c>
    </row>
    <row r="134" spans="5:30">
      <c r="E134" s="48" t="s">
        <v>140</v>
      </c>
      <c r="Y134" s="50" t="s">
        <v>391</v>
      </c>
      <c r="Z134" s="55">
        <v>1087</v>
      </c>
      <c r="AA134" s="47" t="s">
        <v>392</v>
      </c>
      <c r="AB134" s="47" t="s">
        <v>294</v>
      </c>
      <c r="AD134" s="94" t="str">
        <f t="shared" si="42"/>
        <v/>
      </c>
    </row>
    <row r="135" spans="5:30">
      <c r="E135" s="48" t="s">
        <v>382</v>
      </c>
      <c r="Y135" s="50" t="s">
        <v>393</v>
      </c>
      <c r="Z135" s="55">
        <v>1192</v>
      </c>
      <c r="AA135" s="47" t="s">
        <v>173</v>
      </c>
      <c r="AB135" s="47" t="s">
        <v>294</v>
      </c>
      <c r="AD135" s="94" t="str">
        <f t="shared" si="42"/>
        <v/>
      </c>
    </row>
    <row r="136" spans="5:30">
      <c r="E136" s="48" t="s">
        <v>384</v>
      </c>
      <c r="Y136" s="50" t="s">
        <v>394</v>
      </c>
      <c r="Z136" s="55">
        <v>1299</v>
      </c>
      <c r="AA136" s="47" t="s">
        <v>176</v>
      </c>
      <c r="AB136" s="47" t="s">
        <v>294</v>
      </c>
      <c r="AD136" s="94" t="str">
        <f t="shared" si="42"/>
        <v/>
      </c>
    </row>
    <row r="137" spans="5:30">
      <c r="E137" s="48" t="s">
        <v>155</v>
      </c>
      <c r="Y137" s="50" t="s">
        <v>395</v>
      </c>
      <c r="Z137" s="55">
        <v>1117</v>
      </c>
      <c r="AA137" s="47" t="s">
        <v>396</v>
      </c>
      <c r="AB137" s="47" t="s">
        <v>294</v>
      </c>
      <c r="AD137" s="94" t="str">
        <f t="shared" si="42"/>
        <v/>
      </c>
    </row>
    <row r="138" spans="5:30">
      <c r="E138" s="48" t="s">
        <v>158</v>
      </c>
      <c r="Y138" s="50" t="s">
        <v>397</v>
      </c>
      <c r="Z138" s="55">
        <v>1235</v>
      </c>
      <c r="AA138" s="47" t="s">
        <v>398</v>
      </c>
      <c r="AB138" s="47" t="s">
        <v>294</v>
      </c>
      <c r="AD138" s="94" t="str">
        <f t="shared" si="42"/>
        <v/>
      </c>
    </row>
    <row r="139" spans="5:30">
      <c r="E139" s="48" t="s">
        <v>388</v>
      </c>
      <c r="Y139" s="50" t="s">
        <v>399</v>
      </c>
      <c r="Z139" s="55">
        <v>1354</v>
      </c>
      <c r="AA139" s="47" t="s">
        <v>400</v>
      </c>
      <c r="AB139" s="47" t="s">
        <v>87</v>
      </c>
      <c r="AD139" s="94" t="str">
        <f t="shared" si="42"/>
        <v/>
      </c>
    </row>
    <row r="140" spans="5:30">
      <c r="E140" s="48" t="s">
        <v>390</v>
      </c>
      <c r="Y140" s="50" t="s">
        <v>401</v>
      </c>
      <c r="Z140" s="55">
        <v>1472</v>
      </c>
      <c r="AA140" s="47" t="s">
        <v>402</v>
      </c>
      <c r="AB140" s="47" t="s">
        <v>87</v>
      </c>
      <c r="AD140" s="94" t="str">
        <f t="shared" si="42"/>
        <v/>
      </c>
    </row>
    <row r="141" spans="5:30">
      <c r="E141" s="48" t="s">
        <v>392</v>
      </c>
      <c r="Y141" s="50" t="s">
        <v>403</v>
      </c>
      <c r="Z141" s="55">
        <v>700</v>
      </c>
      <c r="AA141" s="47" t="s">
        <v>404</v>
      </c>
      <c r="AB141" s="47" t="s">
        <v>87</v>
      </c>
      <c r="AD141" s="94" t="str">
        <f t="shared" ref="AD141:AD172" si="43">IFERROR(VLOOKUP(AC141,AA:AB,2,FALSE),"")</f>
        <v/>
      </c>
    </row>
    <row r="142" spans="5:30">
      <c r="E142" s="48" t="s">
        <v>173</v>
      </c>
      <c r="Y142" s="50" t="s">
        <v>405</v>
      </c>
      <c r="Z142" s="55">
        <v>793</v>
      </c>
      <c r="AA142" s="47" t="s">
        <v>406</v>
      </c>
      <c r="AB142" s="47" t="s">
        <v>87</v>
      </c>
      <c r="AD142" s="94" t="str">
        <f t="shared" si="43"/>
        <v/>
      </c>
    </row>
    <row r="143" spans="5:30">
      <c r="E143" s="48" t="s">
        <v>176</v>
      </c>
      <c r="Y143" s="50" t="s">
        <v>407</v>
      </c>
      <c r="Z143" s="55">
        <v>886</v>
      </c>
      <c r="AA143" s="47" t="s">
        <v>408</v>
      </c>
      <c r="AB143" s="47" t="s">
        <v>87</v>
      </c>
      <c r="AD143" s="94" t="str">
        <f t="shared" si="43"/>
        <v/>
      </c>
    </row>
    <row r="144" spans="5:30">
      <c r="E144" s="48" t="s">
        <v>396</v>
      </c>
      <c r="Y144" s="50" t="s">
        <v>409</v>
      </c>
      <c r="Z144" s="55">
        <v>982</v>
      </c>
      <c r="AA144" s="47" t="s">
        <v>410</v>
      </c>
      <c r="AB144" s="47" t="s">
        <v>87</v>
      </c>
      <c r="AD144" s="94" t="str">
        <f t="shared" si="43"/>
        <v/>
      </c>
    </row>
    <row r="145" spans="5:30">
      <c r="E145" s="48" t="s">
        <v>398</v>
      </c>
      <c r="Y145" s="50" t="s">
        <v>411</v>
      </c>
      <c r="Z145" s="55">
        <v>846</v>
      </c>
      <c r="AA145" s="47" t="s">
        <v>412</v>
      </c>
      <c r="AB145" s="47" t="s">
        <v>87</v>
      </c>
      <c r="AD145" s="94" t="str">
        <f t="shared" si="43"/>
        <v/>
      </c>
    </row>
    <row r="146" spans="5:30">
      <c r="E146" s="48" t="s">
        <v>413</v>
      </c>
      <c r="Y146" s="50" t="s">
        <v>414</v>
      </c>
      <c r="Z146" s="55">
        <v>964</v>
      </c>
      <c r="AA146" s="47" t="s">
        <v>415</v>
      </c>
      <c r="AB146" s="47" t="s">
        <v>87</v>
      </c>
      <c r="AD146" s="94" t="str">
        <f t="shared" si="43"/>
        <v/>
      </c>
    </row>
    <row r="147" spans="5:30">
      <c r="E147" s="48" t="s">
        <v>416</v>
      </c>
      <c r="Y147" s="50" t="s">
        <v>417</v>
      </c>
      <c r="Z147" s="55">
        <v>1082</v>
      </c>
      <c r="AA147" s="47" t="s">
        <v>418</v>
      </c>
      <c r="AB147" s="47" t="s">
        <v>87</v>
      </c>
      <c r="AD147" s="94" t="str">
        <f t="shared" si="43"/>
        <v/>
      </c>
    </row>
    <row r="148" spans="5:30">
      <c r="E148" s="48" t="s">
        <v>419</v>
      </c>
      <c r="Y148" s="50" t="s">
        <v>420</v>
      </c>
      <c r="Z148" s="55">
        <v>1200</v>
      </c>
      <c r="AA148" s="47" t="s">
        <v>421</v>
      </c>
      <c r="AB148" s="47" t="s">
        <v>87</v>
      </c>
      <c r="AD148" s="94" t="str">
        <f t="shared" si="43"/>
        <v/>
      </c>
    </row>
    <row r="149" spans="5:30">
      <c r="E149" s="48" t="s">
        <v>422</v>
      </c>
      <c r="Y149" s="50" t="s">
        <v>423</v>
      </c>
      <c r="Z149" s="55">
        <v>731</v>
      </c>
      <c r="AA149" s="47" t="s">
        <v>424</v>
      </c>
      <c r="AB149" s="47" t="s">
        <v>87</v>
      </c>
      <c r="AD149" s="94" t="str">
        <f t="shared" si="43"/>
        <v/>
      </c>
    </row>
    <row r="150" spans="5:30">
      <c r="E150" s="48" t="s">
        <v>400</v>
      </c>
      <c r="Y150" s="50" t="s">
        <v>425</v>
      </c>
      <c r="Z150" s="55">
        <v>827</v>
      </c>
      <c r="AA150" s="47" t="s">
        <v>426</v>
      </c>
      <c r="AB150" s="47" t="s">
        <v>87</v>
      </c>
      <c r="AD150" s="94" t="str">
        <f t="shared" si="43"/>
        <v/>
      </c>
    </row>
    <row r="151" spans="5:30">
      <c r="E151" s="48" t="s">
        <v>402</v>
      </c>
      <c r="Y151" s="50" t="s">
        <v>427</v>
      </c>
      <c r="Z151" s="55">
        <v>922</v>
      </c>
      <c r="AA151" s="47" t="s">
        <v>428</v>
      </c>
      <c r="AB151" s="47" t="s">
        <v>87</v>
      </c>
      <c r="AD151" s="94" t="str">
        <f t="shared" si="43"/>
        <v/>
      </c>
    </row>
    <row r="152" spans="5:30">
      <c r="E152" s="48" t="s">
        <v>404</v>
      </c>
      <c r="Y152" s="50" t="s">
        <v>429</v>
      </c>
      <c r="Z152" s="55">
        <v>1018</v>
      </c>
      <c r="AA152" s="47" t="s">
        <v>430</v>
      </c>
      <c r="AB152" s="47" t="s">
        <v>87</v>
      </c>
      <c r="AD152" s="94" t="str">
        <f t="shared" si="43"/>
        <v/>
      </c>
    </row>
    <row r="153" spans="5:30">
      <c r="E153" s="48" t="s">
        <v>406</v>
      </c>
      <c r="Y153" s="50" t="s">
        <v>431</v>
      </c>
      <c r="Z153" s="55">
        <v>891</v>
      </c>
      <c r="AA153" s="47" t="s">
        <v>432</v>
      </c>
      <c r="AB153" s="47" t="s">
        <v>87</v>
      </c>
      <c r="AD153" s="94" t="str">
        <f t="shared" si="43"/>
        <v/>
      </c>
    </row>
    <row r="154" spans="5:30">
      <c r="E154" s="48" t="s">
        <v>408</v>
      </c>
      <c r="Y154" s="50" t="s">
        <v>433</v>
      </c>
      <c r="Z154" s="55">
        <v>1009</v>
      </c>
      <c r="AA154" s="47" t="s">
        <v>434</v>
      </c>
      <c r="AB154" s="47" t="s">
        <v>87</v>
      </c>
      <c r="AD154" s="94" t="str">
        <f t="shared" si="43"/>
        <v/>
      </c>
    </row>
    <row r="155" spans="5:30">
      <c r="E155" s="48" t="s">
        <v>410</v>
      </c>
      <c r="Y155" s="50" t="s">
        <v>435</v>
      </c>
      <c r="Z155" s="55">
        <v>1128</v>
      </c>
      <c r="AA155" s="47" t="s">
        <v>436</v>
      </c>
      <c r="AB155" s="47" t="s">
        <v>87</v>
      </c>
      <c r="AD155" s="94" t="str">
        <f t="shared" si="43"/>
        <v/>
      </c>
    </row>
    <row r="156" spans="5:30">
      <c r="E156" s="48" t="s">
        <v>412</v>
      </c>
      <c r="Y156" s="50" t="s">
        <v>437</v>
      </c>
      <c r="Z156" s="55">
        <v>1248</v>
      </c>
      <c r="AA156" s="47" t="s">
        <v>438</v>
      </c>
      <c r="AB156" s="47" t="s">
        <v>87</v>
      </c>
      <c r="AD156" s="94" t="str">
        <f t="shared" si="43"/>
        <v/>
      </c>
    </row>
    <row r="157" spans="5:30">
      <c r="E157" s="48" t="s">
        <v>415</v>
      </c>
      <c r="Y157" s="50" t="s">
        <v>439</v>
      </c>
      <c r="Z157" s="55">
        <v>568.70729398857145</v>
      </c>
      <c r="AA157" s="47" t="s">
        <v>440</v>
      </c>
      <c r="AB157" s="47" t="s">
        <v>87</v>
      </c>
      <c r="AD157" s="94" t="str">
        <f t="shared" si="43"/>
        <v/>
      </c>
    </row>
    <row r="158" spans="5:30">
      <c r="E158" s="48" t="s">
        <v>418</v>
      </c>
      <c r="Y158" s="50" t="s">
        <v>441</v>
      </c>
      <c r="Z158" s="55">
        <v>594.15533254857144</v>
      </c>
      <c r="AA158" s="47" t="s">
        <v>442</v>
      </c>
      <c r="AB158" s="47" t="s">
        <v>87</v>
      </c>
      <c r="AD158" s="94" t="str">
        <f t="shared" si="43"/>
        <v/>
      </c>
    </row>
    <row r="159" spans="5:30">
      <c r="E159" s="48" t="s">
        <v>421</v>
      </c>
      <c r="Y159" s="50" t="s">
        <v>443</v>
      </c>
      <c r="Z159" s="55">
        <v>644.92563453714286</v>
      </c>
      <c r="AA159" s="48" t="s">
        <v>444</v>
      </c>
      <c r="AB159" s="47" t="s">
        <v>87</v>
      </c>
      <c r="AD159" s="94" t="str">
        <f t="shared" si="43"/>
        <v/>
      </c>
    </row>
    <row r="160" spans="5:30">
      <c r="E160" s="48" t="s">
        <v>424</v>
      </c>
      <c r="Y160" s="50" t="s">
        <v>445</v>
      </c>
      <c r="Z160" s="55">
        <v>694.69593652571427</v>
      </c>
      <c r="AA160" s="47" t="s">
        <v>446</v>
      </c>
      <c r="AB160" s="47" t="s">
        <v>87</v>
      </c>
      <c r="AD160" s="94" t="str">
        <f t="shared" si="43"/>
        <v/>
      </c>
    </row>
    <row r="161" spans="5:30">
      <c r="E161" s="48" t="s">
        <v>426</v>
      </c>
      <c r="Y161" s="50" t="s">
        <v>447</v>
      </c>
      <c r="Z161" s="55">
        <v>647.35364699428567</v>
      </c>
      <c r="AA161" s="48" t="s">
        <v>448</v>
      </c>
      <c r="AB161" s="47" t="s">
        <v>87</v>
      </c>
      <c r="AD161" s="94" t="str">
        <f t="shared" si="43"/>
        <v/>
      </c>
    </row>
    <row r="162" spans="5:30">
      <c r="E162" s="48" t="s">
        <v>428</v>
      </c>
      <c r="Y162" s="50" t="s">
        <v>449</v>
      </c>
      <c r="Z162" s="55">
        <v>710.15533254857144</v>
      </c>
      <c r="AA162" s="48" t="s">
        <v>450</v>
      </c>
      <c r="AB162" s="47" t="s">
        <v>87</v>
      </c>
      <c r="AD162" s="94" t="str">
        <f t="shared" si="43"/>
        <v/>
      </c>
    </row>
    <row r="163" spans="5:30">
      <c r="E163" s="48" t="s">
        <v>430</v>
      </c>
      <c r="Y163" s="50" t="s">
        <v>451</v>
      </c>
      <c r="Z163" s="55">
        <v>770.92563453714286</v>
      </c>
      <c r="AA163" s="48" t="s">
        <v>452</v>
      </c>
      <c r="AB163" s="47" t="s">
        <v>87</v>
      </c>
      <c r="AD163" s="94" t="str">
        <f t="shared" si="43"/>
        <v/>
      </c>
    </row>
    <row r="164" spans="5:30">
      <c r="E164" s="48" t="s">
        <v>432</v>
      </c>
      <c r="Y164" s="50" t="s">
        <v>453</v>
      </c>
      <c r="Z164" s="55">
        <v>832.69593652571427</v>
      </c>
      <c r="AA164" s="48" t="s">
        <v>454</v>
      </c>
      <c r="AB164" s="47" t="s">
        <v>87</v>
      </c>
      <c r="AD164" s="94" t="str">
        <f t="shared" si="43"/>
        <v/>
      </c>
    </row>
    <row r="165" spans="5:30">
      <c r="E165" s="48" t="s">
        <v>434</v>
      </c>
      <c r="Y165" s="50" t="s">
        <v>455</v>
      </c>
      <c r="Z165" s="55">
        <v>577.35364699428567</v>
      </c>
      <c r="AA165" s="47" t="s">
        <v>456</v>
      </c>
      <c r="AB165" s="47" t="s">
        <v>87</v>
      </c>
      <c r="AD165" s="94" t="str">
        <f t="shared" si="43"/>
        <v/>
      </c>
    </row>
    <row r="166" spans="5:30">
      <c r="E166" s="48" t="s">
        <v>436</v>
      </c>
      <c r="Y166" s="50" t="s">
        <v>457</v>
      </c>
      <c r="Z166" s="55">
        <v>628.15533254857144</v>
      </c>
      <c r="AA166" s="47" t="s">
        <v>458</v>
      </c>
      <c r="AB166" s="47" t="s">
        <v>87</v>
      </c>
      <c r="AD166" s="94" t="str">
        <f t="shared" si="43"/>
        <v/>
      </c>
    </row>
    <row r="167" spans="5:30">
      <c r="E167" s="48" t="s">
        <v>438</v>
      </c>
      <c r="Y167" s="50" t="s">
        <v>459</v>
      </c>
      <c r="Z167" s="55">
        <v>679.92563453714286</v>
      </c>
      <c r="AA167" s="47" t="s">
        <v>460</v>
      </c>
      <c r="AB167" s="47" t="s">
        <v>87</v>
      </c>
      <c r="AD167" s="94" t="str">
        <f t="shared" si="43"/>
        <v/>
      </c>
    </row>
    <row r="168" spans="5:30">
      <c r="E168" s="48" t="s">
        <v>440</v>
      </c>
      <c r="Y168" s="50" t="s">
        <v>461</v>
      </c>
      <c r="Z168" s="55">
        <v>730.69593652571427</v>
      </c>
      <c r="AA168" s="47" t="s">
        <v>462</v>
      </c>
      <c r="AB168" s="47" t="s">
        <v>87</v>
      </c>
      <c r="AD168" s="94" t="str">
        <f t="shared" si="43"/>
        <v/>
      </c>
    </row>
    <row r="169" spans="5:30">
      <c r="E169" s="48" t="s">
        <v>442</v>
      </c>
      <c r="Y169" s="50" t="s">
        <v>463</v>
      </c>
      <c r="Z169" s="55">
        <v>695.35364699428567</v>
      </c>
      <c r="AA169" s="47" t="s">
        <v>464</v>
      </c>
      <c r="AB169" s="47" t="s">
        <v>87</v>
      </c>
      <c r="AD169" s="94" t="str">
        <f t="shared" si="43"/>
        <v/>
      </c>
    </row>
    <row r="170" spans="5:30">
      <c r="E170" s="48" t="s">
        <v>444</v>
      </c>
      <c r="Y170" s="50" t="s">
        <v>465</v>
      </c>
      <c r="Z170" s="55">
        <v>755.15533254857144</v>
      </c>
      <c r="AA170" s="47" t="s">
        <v>466</v>
      </c>
      <c r="AB170" s="47" t="s">
        <v>87</v>
      </c>
      <c r="AD170" s="94" t="str">
        <f t="shared" si="43"/>
        <v/>
      </c>
    </row>
    <row r="171" spans="5:30">
      <c r="E171" s="48" t="s">
        <v>446</v>
      </c>
      <c r="Y171" s="50" t="s">
        <v>467</v>
      </c>
      <c r="Z171" s="55">
        <v>817.92563453714286</v>
      </c>
      <c r="AA171" s="47" t="s">
        <v>468</v>
      </c>
      <c r="AB171" s="47" t="s">
        <v>87</v>
      </c>
      <c r="AD171" s="94" t="str">
        <f t="shared" si="43"/>
        <v/>
      </c>
    </row>
    <row r="172" spans="5:30">
      <c r="E172" s="48" t="s">
        <v>448</v>
      </c>
      <c r="Y172" s="50" t="s">
        <v>469</v>
      </c>
      <c r="Z172" s="55">
        <v>880.69593652571427</v>
      </c>
      <c r="AA172" s="47" t="s">
        <v>470</v>
      </c>
      <c r="AB172" s="47" t="s">
        <v>87</v>
      </c>
      <c r="AD172" s="94" t="str">
        <f t="shared" si="43"/>
        <v/>
      </c>
    </row>
    <row r="173" spans="5:30">
      <c r="E173" s="48" t="s">
        <v>450</v>
      </c>
      <c r="Y173" s="50" t="s">
        <v>471</v>
      </c>
      <c r="Z173" s="55">
        <v>568.70729398857145</v>
      </c>
      <c r="AA173" s="47" t="s">
        <v>472</v>
      </c>
      <c r="AB173" s="47" t="s">
        <v>87</v>
      </c>
      <c r="AD173" s="94" t="str">
        <f t="shared" ref="AD173:AD204" si="44">IFERROR(VLOOKUP(AC173,AA:AB,2,FALSE),"")</f>
        <v/>
      </c>
    </row>
    <row r="174" spans="5:30">
      <c r="E174" s="48" t="s">
        <v>452</v>
      </c>
      <c r="Y174" s="50" t="s">
        <v>473</v>
      </c>
      <c r="Z174" s="55">
        <v>623.31066509714287</v>
      </c>
      <c r="AA174" s="47" t="s">
        <v>474</v>
      </c>
      <c r="AB174" s="47" t="s">
        <v>87</v>
      </c>
      <c r="AD174" s="94" t="str">
        <f t="shared" si="44"/>
        <v/>
      </c>
    </row>
    <row r="175" spans="5:30">
      <c r="E175" s="48" t="s">
        <v>454</v>
      </c>
      <c r="Y175" s="50" t="s">
        <v>475</v>
      </c>
      <c r="Z175" s="55">
        <v>678.85126907428571</v>
      </c>
      <c r="AA175" s="47" t="s">
        <v>476</v>
      </c>
      <c r="AB175" s="47" t="s">
        <v>87</v>
      </c>
      <c r="AD175" s="94" t="str">
        <f t="shared" si="44"/>
        <v/>
      </c>
    </row>
    <row r="176" spans="5:30">
      <c r="E176" s="48" t="s">
        <v>456</v>
      </c>
      <c r="Y176" s="50" t="s">
        <v>477</v>
      </c>
      <c r="Z176" s="55">
        <v>733.39187305142855</v>
      </c>
      <c r="AA176" s="47" t="s">
        <v>478</v>
      </c>
      <c r="AB176" s="47" t="s">
        <v>87</v>
      </c>
      <c r="AD176" s="94" t="str">
        <f t="shared" si="44"/>
        <v/>
      </c>
    </row>
    <row r="177" spans="5:30">
      <c r="E177" s="48" t="s">
        <v>458</v>
      </c>
      <c r="Y177" s="50" t="s">
        <v>479</v>
      </c>
      <c r="Z177" s="55">
        <v>671.70729398857145</v>
      </c>
      <c r="AA177" s="47" t="s">
        <v>480</v>
      </c>
      <c r="AB177" s="47" t="s">
        <v>87</v>
      </c>
      <c r="AD177" s="94" t="str">
        <f t="shared" si="44"/>
        <v/>
      </c>
    </row>
    <row r="178" spans="5:30">
      <c r="E178" s="48" t="s">
        <v>460</v>
      </c>
      <c r="Y178" s="50" t="s">
        <v>481</v>
      </c>
      <c r="Z178" s="55">
        <v>739.31066509714287</v>
      </c>
      <c r="AA178" s="47" t="s">
        <v>482</v>
      </c>
      <c r="AB178" s="47" t="s">
        <v>87</v>
      </c>
      <c r="AD178" s="94" t="str">
        <f t="shared" si="44"/>
        <v/>
      </c>
    </row>
    <row r="179" spans="5:30">
      <c r="E179" s="48" t="s">
        <v>462</v>
      </c>
      <c r="Y179" s="50" t="s">
        <v>483</v>
      </c>
      <c r="Z179" s="55">
        <v>804.85126907428571</v>
      </c>
      <c r="AA179" s="47" t="s">
        <v>484</v>
      </c>
      <c r="AB179" s="47" t="s">
        <v>87</v>
      </c>
      <c r="AD179" s="94" t="str">
        <f t="shared" si="44"/>
        <v/>
      </c>
    </row>
    <row r="180" spans="5:30">
      <c r="E180" s="48" t="s">
        <v>464</v>
      </c>
      <c r="Y180" s="50" t="s">
        <v>485</v>
      </c>
      <c r="Z180" s="55">
        <v>871.39187305142855</v>
      </c>
      <c r="AA180" s="47" t="s">
        <v>486</v>
      </c>
      <c r="AB180" s="47" t="s">
        <v>87</v>
      </c>
      <c r="AD180" s="94" t="str">
        <f t="shared" si="44"/>
        <v/>
      </c>
    </row>
    <row r="181" spans="5:30">
      <c r="E181" s="48" t="s">
        <v>466</v>
      </c>
      <c r="Y181" s="50" t="s">
        <v>487</v>
      </c>
      <c r="Z181" s="55">
        <v>601.70729398857145</v>
      </c>
      <c r="AA181" s="47" t="s">
        <v>488</v>
      </c>
      <c r="AB181" s="47" t="s">
        <v>87</v>
      </c>
      <c r="AD181" s="94" t="str">
        <f t="shared" si="44"/>
        <v/>
      </c>
    </row>
    <row r="182" spans="5:30">
      <c r="E182" s="48" t="s">
        <v>468</v>
      </c>
      <c r="Y182" s="50" t="s">
        <v>489</v>
      </c>
      <c r="Z182" s="55">
        <v>657.31066509714287</v>
      </c>
      <c r="AA182" s="47" t="s">
        <v>490</v>
      </c>
      <c r="AB182" s="47" t="s">
        <v>87</v>
      </c>
      <c r="AD182" s="94" t="str">
        <f t="shared" si="44"/>
        <v/>
      </c>
    </row>
    <row r="183" spans="5:30">
      <c r="E183" s="48" t="s">
        <v>470</v>
      </c>
      <c r="Y183" s="50" t="s">
        <v>491</v>
      </c>
      <c r="Z183" s="55">
        <v>713.85126907428571</v>
      </c>
      <c r="AA183" s="47" t="s">
        <v>492</v>
      </c>
      <c r="AB183" s="47" t="s">
        <v>87</v>
      </c>
      <c r="AD183" s="94" t="str">
        <f t="shared" si="44"/>
        <v/>
      </c>
    </row>
    <row r="184" spans="5:30">
      <c r="E184" s="48" t="s">
        <v>472</v>
      </c>
      <c r="Y184" s="50" t="s">
        <v>493</v>
      </c>
      <c r="Z184" s="55">
        <v>769.39187305142855</v>
      </c>
      <c r="AA184" s="47" t="s">
        <v>494</v>
      </c>
      <c r="AB184" s="47" t="s">
        <v>87</v>
      </c>
      <c r="AD184" s="94" t="str">
        <f t="shared" si="44"/>
        <v/>
      </c>
    </row>
    <row r="185" spans="5:30">
      <c r="E185" s="48" t="s">
        <v>474</v>
      </c>
      <c r="Y185" s="50" t="s">
        <v>495</v>
      </c>
      <c r="Z185" s="55">
        <v>719.70729398857145</v>
      </c>
      <c r="AA185" s="47" t="s">
        <v>496</v>
      </c>
      <c r="AB185" s="47" t="s">
        <v>87</v>
      </c>
      <c r="AD185" s="94" t="str">
        <f t="shared" si="44"/>
        <v/>
      </c>
    </row>
    <row r="186" spans="5:30">
      <c r="E186" s="48" t="s">
        <v>476</v>
      </c>
      <c r="Y186" s="50" t="s">
        <v>497</v>
      </c>
      <c r="Z186" s="55">
        <v>784.31066509714287</v>
      </c>
      <c r="AA186" s="47" t="s">
        <v>498</v>
      </c>
      <c r="AB186" s="47" t="s">
        <v>87</v>
      </c>
      <c r="AD186" s="94" t="str">
        <f t="shared" si="44"/>
        <v/>
      </c>
    </row>
    <row r="187" spans="5:30">
      <c r="E187" s="48" t="s">
        <v>478</v>
      </c>
      <c r="Y187" s="50" t="s">
        <v>499</v>
      </c>
      <c r="Z187" s="55">
        <v>851.85126907428571</v>
      </c>
      <c r="AA187" s="47" t="s">
        <v>500</v>
      </c>
      <c r="AB187" s="47" t="s">
        <v>87</v>
      </c>
      <c r="AD187" s="94" t="str">
        <f t="shared" si="44"/>
        <v/>
      </c>
    </row>
    <row r="188" spans="5:30">
      <c r="E188" s="48" t="s">
        <v>480</v>
      </c>
      <c r="Y188" s="50" t="s">
        <v>501</v>
      </c>
      <c r="Z188" s="55">
        <v>919.39187305142855</v>
      </c>
      <c r="AA188" s="47" t="s">
        <v>502</v>
      </c>
      <c r="AB188" s="47" t="s">
        <v>87</v>
      </c>
      <c r="AD188" s="94" t="str">
        <f t="shared" si="44"/>
        <v/>
      </c>
    </row>
    <row r="189" spans="5:30">
      <c r="E189" s="48" t="s">
        <v>482</v>
      </c>
      <c r="Y189" s="50" t="s">
        <v>503</v>
      </c>
      <c r="Z189" s="55">
        <v>1710</v>
      </c>
      <c r="AA189" s="47" t="s">
        <v>504</v>
      </c>
      <c r="AB189" s="47" t="s">
        <v>87</v>
      </c>
      <c r="AD189" s="94" t="str">
        <f t="shared" si="44"/>
        <v/>
      </c>
    </row>
    <row r="190" spans="5:30">
      <c r="E190" s="48" t="s">
        <v>484</v>
      </c>
      <c r="Y190" s="50" t="s">
        <v>505</v>
      </c>
      <c r="Z190" s="55">
        <v>1905</v>
      </c>
      <c r="AA190" s="47" t="s">
        <v>506</v>
      </c>
      <c r="AB190" s="47" t="s">
        <v>87</v>
      </c>
      <c r="AD190" s="94" t="str">
        <f t="shared" si="44"/>
        <v/>
      </c>
    </row>
    <row r="191" spans="5:30">
      <c r="E191" s="48" t="s">
        <v>486</v>
      </c>
      <c r="Y191" s="50" t="s">
        <v>507</v>
      </c>
      <c r="Z191" s="55">
        <v>2099</v>
      </c>
      <c r="AA191" s="47" t="s">
        <v>508</v>
      </c>
      <c r="AB191" s="47" t="s">
        <v>87</v>
      </c>
      <c r="AD191" s="94" t="str">
        <f t="shared" si="44"/>
        <v/>
      </c>
    </row>
    <row r="192" spans="5:30">
      <c r="E192" s="48" t="s">
        <v>488</v>
      </c>
      <c r="Y192" s="50" t="s">
        <v>509</v>
      </c>
      <c r="Z192" s="55">
        <v>2299</v>
      </c>
      <c r="AA192" s="47" t="s">
        <v>510</v>
      </c>
      <c r="AB192" s="47" t="s">
        <v>87</v>
      </c>
      <c r="AD192" s="94" t="str">
        <f t="shared" si="44"/>
        <v/>
      </c>
    </row>
    <row r="193" spans="5:30">
      <c r="E193" s="48" t="s">
        <v>490</v>
      </c>
      <c r="Y193" s="50" t="s">
        <v>511</v>
      </c>
      <c r="Z193" s="55">
        <v>1977</v>
      </c>
      <c r="AA193" s="47" t="s">
        <v>512</v>
      </c>
      <c r="AB193" s="47" t="s">
        <v>87</v>
      </c>
      <c r="AD193" s="94" t="str">
        <f t="shared" si="44"/>
        <v/>
      </c>
    </row>
    <row r="194" spans="5:30">
      <c r="E194" s="48" t="s">
        <v>492</v>
      </c>
      <c r="Y194" s="50" t="s">
        <v>513</v>
      </c>
      <c r="Z194" s="55">
        <v>2205</v>
      </c>
      <c r="AA194" s="47" t="s">
        <v>514</v>
      </c>
      <c r="AB194" s="47" t="s">
        <v>87</v>
      </c>
      <c r="AD194" s="94" t="str">
        <f t="shared" si="44"/>
        <v/>
      </c>
    </row>
    <row r="195" spans="5:30">
      <c r="E195" s="48" t="s">
        <v>494</v>
      </c>
      <c r="Y195" s="50" t="s">
        <v>515</v>
      </c>
      <c r="Z195" s="55">
        <v>2430</v>
      </c>
      <c r="AA195" s="47" t="s">
        <v>516</v>
      </c>
      <c r="AB195" s="47" t="s">
        <v>87</v>
      </c>
      <c r="AD195" s="94" t="str">
        <f t="shared" si="44"/>
        <v/>
      </c>
    </row>
    <row r="196" spans="5:30">
      <c r="E196" s="48" t="s">
        <v>496</v>
      </c>
      <c r="Y196" s="50" t="s">
        <v>517</v>
      </c>
      <c r="Z196" s="55">
        <v>2655</v>
      </c>
      <c r="AA196" s="47" t="s">
        <v>518</v>
      </c>
      <c r="AB196" s="47" t="s">
        <v>87</v>
      </c>
      <c r="AD196" s="94" t="str">
        <f t="shared" si="44"/>
        <v/>
      </c>
    </row>
    <row r="197" spans="5:30">
      <c r="E197" s="48" t="s">
        <v>498</v>
      </c>
      <c r="Y197" s="50" t="s">
        <v>519</v>
      </c>
      <c r="Z197" s="55">
        <v>1742</v>
      </c>
      <c r="AA197" s="47" t="s">
        <v>520</v>
      </c>
      <c r="AB197" s="47" t="s">
        <v>87</v>
      </c>
      <c r="AD197" s="94" t="str">
        <f t="shared" si="44"/>
        <v/>
      </c>
    </row>
    <row r="198" spans="5:30">
      <c r="E198" s="48" t="s">
        <v>500</v>
      </c>
      <c r="Y198" s="50" t="s">
        <v>521</v>
      </c>
      <c r="Z198" s="55">
        <v>1939</v>
      </c>
      <c r="AA198" s="47" t="s">
        <v>522</v>
      </c>
      <c r="AB198" s="47" t="s">
        <v>87</v>
      </c>
      <c r="AD198" s="94" t="str">
        <f t="shared" si="44"/>
        <v/>
      </c>
    </row>
    <row r="199" spans="5:30">
      <c r="E199" s="48" t="s">
        <v>502</v>
      </c>
      <c r="Y199" s="50" t="s">
        <v>523</v>
      </c>
      <c r="Z199" s="55">
        <v>2135</v>
      </c>
      <c r="AA199" s="47" t="s">
        <v>524</v>
      </c>
      <c r="AB199" s="47" t="s">
        <v>87</v>
      </c>
      <c r="AD199" s="94" t="str">
        <f t="shared" si="44"/>
        <v/>
      </c>
    </row>
    <row r="200" spans="5:30">
      <c r="E200" s="48" t="s">
        <v>504</v>
      </c>
      <c r="Y200" s="50" t="s">
        <v>525</v>
      </c>
      <c r="Z200" s="55">
        <v>2335</v>
      </c>
      <c r="AA200" s="47" t="s">
        <v>526</v>
      </c>
      <c r="AB200" s="47" t="s">
        <v>87</v>
      </c>
      <c r="AD200" s="94" t="str">
        <f t="shared" si="44"/>
        <v/>
      </c>
    </row>
    <row r="201" spans="5:30">
      <c r="E201" s="48" t="s">
        <v>506</v>
      </c>
      <c r="Y201" s="50" t="s">
        <v>527</v>
      </c>
      <c r="Z201" s="55">
        <v>2022</v>
      </c>
      <c r="AA201" s="47" t="s">
        <v>528</v>
      </c>
      <c r="AB201" s="47" t="s">
        <v>87</v>
      </c>
      <c r="AD201" s="94" t="str">
        <f t="shared" si="44"/>
        <v/>
      </c>
    </row>
    <row r="202" spans="5:30">
      <c r="E202" s="48" t="s">
        <v>508</v>
      </c>
      <c r="Y202" s="50" t="s">
        <v>529</v>
      </c>
      <c r="Z202" s="55">
        <v>2250</v>
      </c>
      <c r="AA202" s="47" t="s">
        <v>530</v>
      </c>
      <c r="AB202" s="47" t="s">
        <v>87</v>
      </c>
      <c r="AD202" s="94" t="str">
        <f t="shared" si="44"/>
        <v/>
      </c>
    </row>
    <row r="203" spans="5:30">
      <c r="E203" s="48" t="s">
        <v>510</v>
      </c>
      <c r="Y203" s="50" t="s">
        <v>531</v>
      </c>
      <c r="Z203" s="55">
        <v>2476</v>
      </c>
      <c r="AA203" s="47" t="s">
        <v>532</v>
      </c>
      <c r="AB203" s="47" t="s">
        <v>87</v>
      </c>
      <c r="AD203" s="94" t="str">
        <f t="shared" si="44"/>
        <v/>
      </c>
    </row>
    <row r="204" spans="5:30">
      <c r="E204" s="48" t="s">
        <v>512</v>
      </c>
      <c r="Y204" s="50" t="s">
        <v>533</v>
      </c>
      <c r="Z204" s="55">
        <v>2703</v>
      </c>
      <c r="AA204" s="47" t="s">
        <v>534</v>
      </c>
      <c r="AB204" s="47" t="s">
        <v>87</v>
      </c>
      <c r="AD204" s="94" t="str">
        <f t="shared" si="44"/>
        <v/>
      </c>
    </row>
    <row r="205" spans="5:30">
      <c r="E205" s="48" t="s">
        <v>514</v>
      </c>
      <c r="Y205" s="50" t="s">
        <v>535</v>
      </c>
      <c r="Z205" s="55">
        <v>1515</v>
      </c>
      <c r="AA205" s="47" t="s">
        <v>536</v>
      </c>
      <c r="AB205" s="47" t="s">
        <v>87</v>
      </c>
      <c r="AD205" s="94" t="str">
        <f t="shared" ref="AD205:AD236" si="45">IFERROR(VLOOKUP(AC205,AA:AB,2,FALSE),"")</f>
        <v/>
      </c>
    </row>
    <row r="206" spans="5:30">
      <c r="E206" s="48" t="s">
        <v>516</v>
      </c>
      <c r="Y206" s="50" t="s">
        <v>537</v>
      </c>
      <c r="Z206" s="55">
        <v>1688</v>
      </c>
      <c r="AA206" s="47" t="s">
        <v>538</v>
      </c>
      <c r="AB206" s="47" t="s">
        <v>87</v>
      </c>
      <c r="AD206" s="94" t="str">
        <f t="shared" si="45"/>
        <v/>
      </c>
    </row>
    <row r="207" spans="5:30">
      <c r="E207" s="48" t="s">
        <v>518</v>
      </c>
      <c r="Y207" s="50" t="s">
        <v>539</v>
      </c>
      <c r="Z207" s="55">
        <v>1860</v>
      </c>
      <c r="AA207" s="47" t="s">
        <v>540</v>
      </c>
      <c r="AB207" s="47" t="s">
        <v>87</v>
      </c>
      <c r="AD207" s="94" t="str">
        <f t="shared" si="45"/>
        <v/>
      </c>
    </row>
    <row r="208" spans="5:30">
      <c r="E208" s="48" t="s">
        <v>520</v>
      </c>
      <c r="Y208" s="50" t="s">
        <v>541</v>
      </c>
      <c r="Z208" s="55">
        <v>2037</v>
      </c>
      <c r="AA208" s="47" t="s">
        <v>542</v>
      </c>
      <c r="AB208" s="47" t="s">
        <v>87</v>
      </c>
      <c r="AD208" s="94" t="str">
        <f t="shared" si="45"/>
        <v/>
      </c>
    </row>
    <row r="209" spans="5:30">
      <c r="E209" s="48" t="s">
        <v>522</v>
      </c>
      <c r="Y209" s="50" t="s">
        <v>543</v>
      </c>
      <c r="Z209" s="55">
        <v>1757</v>
      </c>
      <c r="AA209" s="47" t="s">
        <v>544</v>
      </c>
      <c r="AB209" s="47" t="s">
        <v>87</v>
      </c>
      <c r="AD209" s="94" t="str">
        <f t="shared" si="45"/>
        <v/>
      </c>
    </row>
    <row r="210" spans="5:30">
      <c r="E210" s="48" t="s">
        <v>524</v>
      </c>
      <c r="Y210" s="50" t="s">
        <v>545</v>
      </c>
      <c r="Z210" s="55">
        <v>1960</v>
      </c>
      <c r="AA210" s="47" t="s">
        <v>546</v>
      </c>
      <c r="AB210" s="47" t="s">
        <v>87</v>
      </c>
      <c r="AD210" s="94" t="str">
        <f t="shared" si="45"/>
        <v/>
      </c>
    </row>
    <row r="211" spans="5:30">
      <c r="E211" s="48" t="s">
        <v>526</v>
      </c>
      <c r="Y211" s="50" t="s">
        <v>547</v>
      </c>
      <c r="Z211" s="55">
        <v>2161</v>
      </c>
      <c r="AA211" s="47" t="s">
        <v>548</v>
      </c>
      <c r="AB211" s="47" t="s">
        <v>87</v>
      </c>
      <c r="AD211" s="94" t="str">
        <f t="shared" si="45"/>
        <v/>
      </c>
    </row>
    <row r="212" spans="5:30">
      <c r="E212" s="48" t="s">
        <v>528</v>
      </c>
      <c r="Y212" s="50" t="s">
        <v>549</v>
      </c>
      <c r="Z212" s="55">
        <v>2362</v>
      </c>
      <c r="AA212" s="47" t="s">
        <v>550</v>
      </c>
      <c r="AB212" s="47" t="s">
        <v>87</v>
      </c>
      <c r="AD212" s="94" t="str">
        <f t="shared" si="45"/>
        <v/>
      </c>
    </row>
    <row r="213" spans="5:30">
      <c r="E213" s="48" t="s">
        <v>530</v>
      </c>
      <c r="Y213" s="50" t="s">
        <v>551</v>
      </c>
      <c r="Z213" s="55">
        <v>1547</v>
      </c>
      <c r="AA213" s="47" t="s">
        <v>552</v>
      </c>
      <c r="AB213" s="47" t="s">
        <v>87</v>
      </c>
      <c r="AD213" s="94" t="str">
        <f t="shared" si="45"/>
        <v/>
      </c>
    </row>
    <row r="214" spans="5:30">
      <c r="E214" s="48" t="s">
        <v>532</v>
      </c>
      <c r="Y214" s="50" t="s">
        <v>553</v>
      </c>
      <c r="Z214" s="55">
        <v>1722</v>
      </c>
      <c r="AA214" s="47" t="s">
        <v>554</v>
      </c>
      <c r="AB214" s="47" t="s">
        <v>87</v>
      </c>
      <c r="AD214" s="94" t="str">
        <f t="shared" si="45"/>
        <v/>
      </c>
    </row>
    <row r="215" spans="5:30">
      <c r="E215" s="48" t="s">
        <v>534</v>
      </c>
      <c r="Y215" s="50" t="s">
        <v>555</v>
      </c>
      <c r="Z215" s="55">
        <v>1896</v>
      </c>
      <c r="AA215" s="47" t="s">
        <v>556</v>
      </c>
      <c r="AB215" s="47" t="s">
        <v>87</v>
      </c>
      <c r="AD215" s="94" t="str">
        <f t="shared" si="45"/>
        <v/>
      </c>
    </row>
    <row r="216" spans="5:30">
      <c r="E216" s="48" t="s">
        <v>536</v>
      </c>
      <c r="Y216" s="50" t="s">
        <v>557</v>
      </c>
      <c r="Z216" s="55">
        <v>2073</v>
      </c>
      <c r="AA216" s="47" t="s">
        <v>558</v>
      </c>
      <c r="AB216" s="47" t="s">
        <v>87</v>
      </c>
      <c r="AD216" s="94" t="str">
        <f t="shared" si="45"/>
        <v/>
      </c>
    </row>
    <row r="217" spans="5:30">
      <c r="E217" s="48" t="s">
        <v>538</v>
      </c>
      <c r="Y217" s="50" t="s">
        <v>559</v>
      </c>
      <c r="Z217" s="55">
        <v>1802</v>
      </c>
      <c r="AA217" s="47" t="s">
        <v>560</v>
      </c>
      <c r="AB217" s="47" t="s">
        <v>87</v>
      </c>
      <c r="AD217" s="94" t="str">
        <f t="shared" si="45"/>
        <v/>
      </c>
    </row>
    <row r="218" spans="5:30">
      <c r="E218" s="48" t="s">
        <v>540</v>
      </c>
      <c r="Y218" s="50" t="s">
        <v>561</v>
      </c>
      <c r="Z218" s="55">
        <v>2005</v>
      </c>
      <c r="AA218" s="47" t="s">
        <v>562</v>
      </c>
      <c r="AB218" s="47" t="s">
        <v>87</v>
      </c>
      <c r="AD218" s="94" t="str">
        <f t="shared" si="45"/>
        <v/>
      </c>
    </row>
    <row r="219" spans="5:30">
      <c r="E219" s="48" t="s">
        <v>542</v>
      </c>
      <c r="Y219" s="50" t="s">
        <v>563</v>
      </c>
      <c r="Z219" s="55">
        <v>2207</v>
      </c>
      <c r="AA219" s="47" t="s">
        <v>564</v>
      </c>
      <c r="AB219" s="47" t="s">
        <v>87</v>
      </c>
      <c r="AD219" s="94" t="str">
        <f t="shared" si="45"/>
        <v/>
      </c>
    </row>
    <row r="220" spans="5:30">
      <c r="E220" s="48" t="s">
        <v>544</v>
      </c>
      <c r="Y220" s="50" t="s">
        <v>565</v>
      </c>
      <c r="Z220" s="55">
        <v>2410</v>
      </c>
      <c r="AA220" s="47" t="s">
        <v>566</v>
      </c>
      <c r="AB220" s="47" t="s">
        <v>87</v>
      </c>
      <c r="AD220" s="94" t="str">
        <f t="shared" si="45"/>
        <v/>
      </c>
    </row>
    <row r="221" spans="5:30">
      <c r="E221" s="48" t="s">
        <v>546</v>
      </c>
      <c r="Y221" s="50" t="s">
        <v>567</v>
      </c>
      <c r="Z221" s="55">
        <v>309</v>
      </c>
      <c r="AA221" s="47" t="s">
        <v>568</v>
      </c>
      <c r="AB221" s="47" t="s">
        <v>87</v>
      </c>
      <c r="AD221" s="94" t="str">
        <f t="shared" si="45"/>
        <v/>
      </c>
    </row>
    <row r="222" spans="5:30">
      <c r="E222" s="48" t="s">
        <v>548</v>
      </c>
      <c r="Y222" s="50" t="s">
        <v>569</v>
      </c>
      <c r="Z222" s="55">
        <v>336</v>
      </c>
      <c r="AA222" s="47" t="s">
        <v>570</v>
      </c>
      <c r="AB222" s="47" t="s">
        <v>87</v>
      </c>
      <c r="AD222" s="94" t="str">
        <f t="shared" si="45"/>
        <v/>
      </c>
    </row>
    <row r="223" spans="5:30">
      <c r="E223" s="48" t="s">
        <v>550</v>
      </c>
      <c r="Y223" s="50" t="s">
        <v>571</v>
      </c>
      <c r="Z223" s="55">
        <v>364</v>
      </c>
      <c r="AA223" s="47" t="s">
        <v>572</v>
      </c>
      <c r="AB223" s="47" t="s">
        <v>87</v>
      </c>
      <c r="AD223" s="94" t="str">
        <f t="shared" si="45"/>
        <v/>
      </c>
    </row>
    <row r="224" spans="5:30">
      <c r="E224" s="48" t="s">
        <v>552</v>
      </c>
      <c r="Y224" s="50" t="s">
        <v>573</v>
      </c>
      <c r="Z224" s="55">
        <v>392</v>
      </c>
      <c r="AA224" s="47" t="s">
        <v>574</v>
      </c>
      <c r="AB224" s="47" t="s">
        <v>87</v>
      </c>
      <c r="AD224" s="94" t="str">
        <f t="shared" si="45"/>
        <v/>
      </c>
    </row>
    <row r="225" spans="5:30">
      <c r="E225" s="48" t="s">
        <v>554</v>
      </c>
      <c r="Y225" s="50" t="s">
        <v>575</v>
      </c>
      <c r="Z225" s="55">
        <v>388</v>
      </c>
      <c r="AA225" s="47" t="s">
        <v>576</v>
      </c>
      <c r="AB225" s="47" t="s">
        <v>87</v>
      </c>
      <c r="AD225" s="94" t="str">
        <f t="shared" si="45"/>
        <v/>
      </c>
    </row>
    <row r="226" spans="5:30">
      <c r="E226" s="48" t="s">
        <v>556</v>
      </c>
      <c r="Y226" s="50" t="s">
        <v>577</v>
      </c>
      <c r="Z226" s="55">
        <v>420</v>
      </c>
      <c r="AA226" s="47" t="s">
        <v>578</v>
      </c>
      <c r="AB226" s="47" t="s">
        <v>87</v>
      </c>
      <c r="AD226" s="94" t="str">
        <f t="shared" si="45"/>
        <v/>
      </c>
    </row>
    <row r="227" spans="5:30">
      <c r="E227" s="48" t="s">
        <v>558</v>
      </c>
      <c r="Y227" s="50" t="s">
        <v>579</v>
      </c>
      <c r="Z227" s="55">
        <v>452</v>
      </c>
      <c r="AA227" s="47" t="s">
        <v>580</v>
      </c>
      <c r="AB227" s="47" t="s">
        <v>87</v>
      </c>
      <c r="AD227" s="94" t="str">
        <f t="shared" si="45"/>
        <v/>
      </c>
    </row>
    <row r="228" spans="5:30">
      <c r="E228" s="48" t="s">
        <v>560</v>
      </c>
      <c r="Y228" s="50" t="s">
        <v>581</v>
      </c>
      <c r="Z228" s="55">
        <v>484</v>
      </c>
      <c r="AA228" s="47" t="s">
        <v>582</v>
      </c>
      <c r="AB228" s="47" t="s">
        <v>87</v>
      </c>
      <c r="AD228" s="94" t="str">
        <f t="shared" si="45"/>
        <v/>
      </c>
    </row>
    <row r="229" spans="5:30">
      <c r="E229" s="48" t="s">
        <v>562</v>
      </c>
      <c r="Y229" s="50" t="s">
        <v>583</v>
      </c>
      <c r="Z229" s="55">
        <v>611</v>
      </c>
      <c r="AA229" s="47" t="s">
        <v>584</v>
      </c>
      <c r="AB229" s="47" t="s">
        <v>87</v>
      </c>
      <c r="AD229" s="94" t="str">
        <f t="shared" si="45"/>
        <v/>
      </c>
    </row>
    <row r="230" spans="5:30">
      <c r="E230" s="48" t="s">
        <v>564</v>
      </c>
      <c r="Y230" s="50" t="s">
        <v>585</v>
      </c>
      <c r="Z230" s="55">
        <v>674</v>
      </c>
      <c r="AA230" s="47" t="s">
        <v>586</v>
      </c>
      <c r="AB230" s="47" t="s">
        <v>87</v>
      </c>
      <c r="AD230" s="94" t="str">
        <f t="shared" si="45"/>
        <v/>
      </c>
    </row>
    <row r="231" spans="5:30">
      <c r="E231" s="48" t="s">
        <v>566</v>
      </c>
      <c r="Y231" s="50" t="s">
        <v>587</v>
      </c>
      <c r="Z231" s="55">
        <v>739</v>
      </c>
      <c r="AA231" s="47" t="s">
        <v>588</v>
      </c>
      <c r="AB231" s="47" t="s">
        <v>87</v>
      </c>
      <c r="AD231" s="94" t="str">
        <f t="shared" si="45"/>
        <v/>
      </c>
    </row>
    <row r="232" spans="5:30">
      <c r="E232" s="48" t="s">
        <v>568</v>
      </c>
      <c r="Y232" s="50" t="s">
        <v>589</v>
      </c>
      <c r="Z232" s="55">
        <v>803</v>
      </c>
      <c r="AA232" s="47" t="s">
        <v>590</v>
      </c>
      <c r="AB232" s="47" t="s">
        <v>87</v>
      </c>
      <c r="AD232" s="94" t="str">
        <f t="shared" si="45"/>
        <v/>
      </c>
    </row>
    <row r="233" spans="5:30">
      <c r="E233" s="48" t="s">
        <v>570</v>
      </c>
      <c r="Y233" s="50" t="s">
        <v>591</v>
      </c>
      <c r="Z233" s="55">
        <v>319</v>
      </c>
      <c r="AA233" s="47" t="s">
        <v>592</v>
      </c>
      <c r="AB233" s="47" t="s">
        <v>87</v>
      </c>
      <c r="AD233" s="94" t="str">
        <f t="shared" si="45"/>
        <v/>
      </c>
    </row>
    <row r="234" spans="5:30">
      <c r="E234" s="48" t="s">
        <v>572</v>
      </c>
      <c r="Y234" s="50" t="s">
        <v>593</v>
      </c>
      <c r="Z234" s="55">
        <v>353</v>
      </c>
      <c r="AA234" s="47" t="s">
        <v>594</v>
      </c>
      <c r="AB234" s="47" t="s">
        <v>87</v>
      </c>
      <c r="AD234" s="94" t="str">
        <f t="shared" si="45"/>
        <v/>
      </c>
    </row>
    <row r="235" spans="5:30">
      <c r="E235" s="48" t="s">
        <v>574</v>
      </c>
      <c r="Y235" s="50" t="s">
        <v>595</v>
      </c>
      <c r="Z235" s="55">
        <v>387</v>
      </c>
      <c r="AA235" s="47" t="s">
        <v>596</v>
      </c>
      <c r="AB235" s="47" t="s">
        <v>87</v>
      </c>
      <c r="AD235" s="94" t="str">
        <f t="shared" si="45"/>
        <v/>
      </c>
    </row>
    <row r="236" spans="5:30">
      <c r="E236" s="48" t="s">
        <v>576</v>
      </c>
      <c r="Y236" s="50" t="s">
        <v>597</v>
      </c>
      <c r="Z236" s="55">
        <v>421</v>
      </c>
      <c r="AA236" s="47" t="s">
        <v>598</v>
      </c>
      <c r="AB236" s="47" t="s">
        <v>87</v>
      </c>
      <c r="AD236" s="94" t="str">
        <f t="shared" si="45"/>
        <v/>
      </c>
    </row>
    <row r="237" spans="5:30">
      <c r="E237" s="48" t="s">
        <v>578</v>
      </c>
      <c r="Y237" s="50" t="s">
        <v>599</v>
      </c>
      <c r="Z237" s="55">
        <v>366</v>
      </c>
      <c r="AA237" s="47" t="s">
        <v>600</v>
      </c>
      <c r="AB237" s="47" t="s">
        <v>87</v>
      </c>
      <c r="AD237" s="94" t="str">
        <f t="shared" ref="AD237:AD267" si="46">IFERROR(VLOOKUP(AC237,AA:AB,2,FALSE),"")</f>
        <v/>
      </c>
    </row>
    <row r="238" spans="5:30">
      <c r="E238" s="48" t="s">
        <v>580</v>
      </c>
      <c r="Y238" s="50" t="s">
        <v>601</v>
      </c>
      <c r="Z238" s="55">
        <v>403</v>
      </c>
      <c r="AA238" s="47" t="s">
        <v>602</v>
      </c>
      <c r="AB238" s="47" t="s">
        <v>87</v>
      </c>
      <c r="AD238" s="94" t="str">
        <f t="shared" si="46"/>
        <v/>
      </c>
    </row>
    <row r="239" spans="5:30">
      <c r="E239" s="48" t="s">
        <v>582</v>
      </c>
      <c r="Y239" s="50" t="s">
        <v>603</v>
      </c>
      <c r="Z239" s="55">
        <v>443</v>
      </c>
      <c r="AA239" s="47" t="s">
        <v>604</v>
      </c>
      <c r="AB239" s="47" t="s">
        <v>87</v>
      </c>
      <c r="AD239" s="94" t="str">
        <f t="shared" si="46"/>
        <v/>
      </c>
    </row>
    <row r="240" spans="5:30">
      <c r="E240" s="48" t="s">
        <v>584</v>
      </c>
      <c r="Y240" s="50" t="s">
        <v>605</v>
      </c>
      <c r="Z240" s="55">
        <v>482</v>
      </c>
      <c r="AA240" s="47" t="s">
        <v>606</v>
      </c>
      <c r="AB240" s="47" t="s">
        <v>87</v>
      </c>
      <c r="AD240" s="94" t="str">
        <f t="shared" si="46"/>
        <v/>
      </c>
    </row>
    <row r="241" spans="5:30">
      <c r="E241" s="48" t="s">
        <v>586</v>
      </c>
      <c r="Y241" s="50" t="s">
        <v>607</v>
      </c>
      <c r="Z241" s="55">
        <v>319</v>
      </c>
      <c r="AA241" s="47" t="s">
        <v>608</v>
      </c>
      <c r="AB241" s="47" t="s">
        <v>87</v>
      </c>
      <c r="AD241" s="94" t="str">
        <f t="shared" si="46"/>
        <v/>
      </c>
    </row>
    <row r="242" spans="5:30">
      <c r="E242" s="48" t="s">
        <v>588</v>
      </c>
      <c r="Y242" s="50" t="s">
        <v>609</v>
      </c>
      <c r="Z242" s="55">
        <v>353</v>
      </c>
      <c r="AA242" s="47" t="s">
        <v>610</v>
      </c>
      <c r="AB242" s="47" t="s">
        <v>87</v>
      </c>
      <c r="AD242" s="94" t="str">
        <f t="shared" si="46"/>
        <v/>
      </c>
    </row>
    <row r="243" spans="5:30">
      <c r="E243" s="48" t="s">
        <v>590</v>
      </c>
      <c r="Y243" s="50" t="s">
        <v>611</v>
      </c>
      <c r="Z243" s="55">
        <v>387</v>
      </c>
      <c r="AA243" s="47" t="s">
        <v>612</v>
      </c>
      <c r="AB243" s="47" t="s">
        <v>87</v>
      </c>
      <c r="AD243" s="94" t="str">
        <f t="shared" si="46"/>
        <v/>
      </c>
    </row>
    <row r="244" spans="5:30">
      <c r="E244" s="48" t="s">
        <v>592</v>
      </c>
      <c r="Y244" s="50" t="s">
        <v>613</v>
      </c>
      <c r="Z244" s="55">
        <v>421</v>
      </c>
      <c r="AA244" s="47" t="s">
        <v>614</v>
      </c>
      <c r="AB244" s="47" t="s">
        <v>87</v>
      </c>
      <c r="AD244" s="94" t="str">
        <f t="shared" si="46"/>
        <v/>
      </c>
    </row>
    <row r="245" spans="5:30">
      <c r="E245" s="48" t="s">
        <v>594</v>
      </c>
      <c r="Y245" s="50" t="s">
        <v>615</v>
      </c>
      <c r="Z245" s="55">
        <v>366</v>
      </c>
      <c r="AA245" s="47" t="s">
        <v>616</v>
      </c>
      <c r="AB245" s="47" t="s">
        <v>87</v>
      </c>
      <c r="AD245" s="94" t="str">
        <f t="shared" si="46"/>
        <v/>
      </c>
    </row>
    <row r="246" spans="5:30">
      <c r="E246" s="48" t="s">
        <v>596</v>
      </c>
      <c r="Y246" s="50" t="s">
        <v>617</v>
      </c>
      <c r="Z246" s="55">
        <v>403</v>
      </c>
      <c r="AA246" s="47" t="s">
        <v>618</v>
      </c>
      <c r="AB246" s="47" t="s">
        <v>87</v>
      </c>
      <c r="AD246" s="94" t="str">
        <f t="shared" si="46"/>
        <v/>
      </c>
    </row>
    <row r="247" spans="5:30">
      <c r="E247" s="48" t="s">
        <v>598</v>
      </c>
      <c r="Y247" s="50" t="s">
        <v>619</v>
      </c>
      <c r="Z247" s="55">
        <v>443</v>
      </c>
      <c r="AA247" s="47"/>
      <c r="AB247" s="47"/>
      <c r="AD247" s="94" t="str">
        <f t="shared" si="46"/>
        <v/>
      </c>
    </row>
    <row r="248" spans="5:30">
      <c r="E248" s="48" t="s">
        <v>600</v>
      </c>
      <c r="Y248" s="50" t="s">
        <v>620</v>
      </c>
      <c r="Z248" s="55">
        <v>482</v>
      </c>
      <c r="AA248" s="47"/>
      <c r="AB248" s="47"/>
      <c r="AD248" s="94" t="str">
        <f t="shared" si="46"/>
        <v/>
      </c>
    </row>
    <row r="249" spans="5:30">
      <c r="E249" s="48" t="s">
        <v>602</v>
      </c>
      <c r="Y249" s="50" t="s">
        <v>621</v>
      </c>
      <c r="Z249" s="55">
        <v>616</v>
      </c>
      <c r="AA249" s="47"/>
      <c r="AB249" s="47"/>
      <c r="AD249" s="94" t="str">
        <f t="shared" si="46"/>
        <v/>
      </c>
    </row>
    <row r="250" spans="5:30">
      <c r="E250" s="48" t="s">
        <v>604</v>
      </c>
      <c r="Y250" s="50" t="s">
        <v>622</v>
      </c>
      <c r="Z250" s="55">
        <v>681</v>
      </c>
      <c r="AA250" s="47"/>
      <c r="AB250" s="47"/>
      <c r="AD250" s="94" t="str">
        <f t="shared" si="46"/>
        <v/>
      </c>
    </row>
    <row r="251" spans="5:30">
      <c r="E251" s="48" t="s">
        <v>606</v>
      </c>
      <c r="Y251" s="50" t="s">
        <v>623</v>
      </c>
      <c r="Z251" s="55">
        <v>746</v>
      </c>
      <c r="AA251" s="47"/>
      <c r="AB251" s="47"/>
      <c r="AD251" s="94" t="str">
        <f t="shared" si="46"/>
        <v/>
      </c>
    </row>
    <row r="252" spans="5:30">
      <c r="E252" s="48" t="s">
        <v>608</v>
      </c>
      <c r="Y252" s="50" t="s">
        <v>624</v>
      </c>
      <c r="Z252" s="55">
        <v>812</v>
      </c>
      <c r="AA252" s="47"/>
      <c r="AB252" s="47"/>
      <c r="AD252" s="94" t="str">
        <f t="shared" si="46"/>
        <v/>
      </c>
    </row>
    <row r="253" spans="5:30">
      <c r="E253" s="48" t="s">
        <v>610</v>
      </c>
      <c r="Y253" s="50" t="s">
        <v>625</v>
      </c>
      <c r="Z253" s="55">
        <v>726</v>
      </c>
      <c r="AA253" s="47"/>
      <c r="AB253" s="47"/>
      <c r="AD253" s="94" t="str">
        <f t="shared" si="46"/>
        <v/>
      </c>
    </row>
    <row r="254" spans="5:30">
      <c r="E254" s="48" t="s">
        <v>612</v>
      </c>
      <c r="Y254" s="50" t="s">
        <v>626</v>
      </c>
      <c r="Z254" s="55">
        <v>802</v>
      </c>
      <c r="AA254" s="47"/>
      <c r="AB254" s="47"/>
      <c r="AD254" s="94" t="str">
        <f t="shared" si="46"/>
        <v/>
      </c>
    </row>
    <row r="255" spans="5:30">
      <c r="E255" s="48" t="s">
        <v>614</v>
      </c>
      <c r="Y255" s="50" t="s">
        <v>627</v>
      </c>
      <c r="Z255" s="55">
        <v>880</v>
      </c>
      <c r="AA255" s="47"/>
      <c r="AB255" s="47"/>
      <c r="AD255" s="94" t="str">
        <f t="shared" si="46"/>
        <v/>
      </c>
    </row>
    <row r="256" spans="5:30">
      <c r="E256" s="48" t="s">
        <v>616</v>
      </c>
      <c r="Y256" s="50" t="s">
        <v>628</v>
      </c>
      <c r="Z256" s="55">
        <v>958</v>
      </c>
      <c r="AA256" s="47"/>
      <c r="AB256" s="47"/>
      <c r="AD256" s="94" t="str">
        <f t="shared" si="46"/>
        <v/>
      </c>
    </row>
    <row r="257" spans="5:38">
      <c r="E257" s="48" t="s">
        <v>618</v>
      </c>
      <c r="Y257" s="50" t="s">
        <v>629</v>
      </c>
      <c r="Z257" s="55">
        <v>647</v>
      </c>
      <c r="AA257" s="48"/>
      <c r="AB257" s="47"/>
      <c r="AD257" s="94" t="str">
        <f t="shared" si="46"/>
        <v/>
      </c>
    </row>
    <row r="258" spans="5:38">
      <c r="E258" s="48"/>
      <c r="Y258" s="50" t="s">
        <v>630</v>
      </c>
      <c r="Z258" s="55">
        <v>715</v>
      </c>
      <c r="AA258" s="48"/>
      <c r="AB258" s="47"/>
      <c r="AD258" s="94" t="str">
        <f t="shared" si="46"/>
        <v/>
      </c>
    </row>
    <row r="259" spans="5:38">
      <c r="E259" s="48"/>
      <c r="Y259" s="50" t="s">
        <v>631</v>
      </c>
      <c r="Z259" s="55">
        <v>782</v>
      </c>
      <c r="AA259" s="48"/>
      <c r="AB259" s="47"/>
      <c r="AD259" s="94" t="str">
        <f t="shared" si="46"/>
        <v/>
      </c>
    </row>
    <row r="260" spans="5:38">
      <c r="E260" s="48"/>
      <c r="Y260" s="50" t="s">
        <v>632</v>
      </c>
      <c r="Z260" s="55">
        <v>848</v>
      </c>
      <c r="AA260" s="47"/>
      <c r="AB260" s="47"/>
      <c r="AD260" s="94" t="str">
        <f t="shared" si="46"/>
        <v/>
      </c>
    </row>
    <row r="261" spans="5:38">
      <c r="E261" s="48"/>
      <c r="Y261" s="50" t="s">
        <v>633</v>
      </c>
      <c r="Z261" s="55">
        <v>771</v>
      </c>
      <c r="AA261" s="47"/>
      <c r="AB261" s="47"/>
      <c r="AD261" s="94" t="str">
        <f t="shared" si="46"/>
        <v/>
      </c>
    </row>
    <row r="262" spans="5:38">
      <c r="E262" s="48"/>
      <c r="Y262" s="50" t="s">
        <v>634</v>
      </c>
      <c r="Z262" s="55">
        <v>847</v>
      </c>
      <c r="AA262" s="47"/>
      <c r="AB262" s="47"/>
      <c r="AD262" s="94" t="str">
        <f t="shared" si="46"/>
        <v/>
      </c>
    </row>
    <row r="263" spans="5:38">
      <c r="E263" s="48"/>
      <c r="Y263" s="50" t="s">
        <v>635</v>
      </c>
      <c r="Z263" s="55">
        <v>926</v>
      </c>
      <c r="AA263" s="47"/>
      <c r="AB263" s="47"/>
      <c r="AD263" s="94" t="str">
        <f t="shared" si="46"/>
        <v/>
      </c>
    </row>
    <row r="264" spans="5:38">
      <c r="E264" s="48"/>
      <c r="Y264" s="50" t="s">
        <v>636</v>
      </c>
      <c r="Z264" s="55">
        <v>1006</v>
      </c>
      <c r="AA264" s="47"/>
      <c r="AB264" s="47"/>
      <c r="AD264" s="94" t="str">
        <f t="shared" si="46"/>
        <v/>
      </c>
    </row>
    <row r="265" spans="5:38">
      <c r="E265" s="48"/>
      <c r="Y265" s="50" t="s">
        <v>637</v>
      </c>
      <c r="Z265" s="55">
        <v>520</v>
      </c>
      <c r="AA265" s="47"/>
      <c r="AB265" s="47"/>
      <c r="AD265" s="94" t="str">
        <f t="shared" si="46"/>
        <v/>
      </c>
    </row>
    <row r="266" spans="5:38">
      <c r="E266" s="48"/>
      <c r="Y266" s="50" t="s">
        <v>638</v>
      </c>
      <c r="Z266" s="55">
        <v>565</v>
      </c>
      <c r="AA266" s="47"/>
      <c r="AB266" s="47"/>
      <c r="AD266" s="94" t="str">
        <f t="shared" si="46"/>
        <v/>
      </c>
    </row>
    <row r="267" spans="5:38">
      <c r="E267" s="48"/>
      <c r="Y267" s="50" t="s">
        <v>639</v>
      </c>
      <c r="Z267" s="55">
        <v>611</v>
      </c>
      <c r="AA267" s="47"/>
      <c r="AB267" s="47"/>
      <c r="AD267" s="94" t="str">
        <f t="shared" si="46"/>
        <v/>
      </c>
      <c r="AJ267" s="96"/>
      <c r="AL267" s="94"/>
    </row>
    <row r="268" spans="5:38">
      <c r="E268" s="48"/>
      <c r="Y268" s="50" t="s">
        <v>640</v>
      </c>
      <c r="Z268" s="55">
        <v>656</v>
      </c>
      <c r="AA268" s="51"/>
      <c r="AB268" s="51"/>
      <c r="AJ268" s="96"/>
      <c r="AL268" s="94"/>
    </row>
    <row r="269" spans="5:38">
      <c r="E269" s="48"/>
      <c r="Y269" s="50" t="s">
        <v>641</v>
      </c>
      <c r="Z269" s="55">
        <v>623</v>
      </c>
      <c r="AA269" s="98"/>
      <c r="AJ269" s="96"/>
      <c r="AL269" s="94"/>
    </row>
    <row r="270" spans="5:38">
      <c r="E270" s="48"/>
      <c r="Y270" s="50" t="s">
        <v>642</v>
      </c>
      <c r="Z270" s="55">
        <v>681</v>
      </c>
      <c r="AA270" s="98"/>
      <c r="AJ270" s="96"/>
      <c r="AL270" s="94"/>
    </row>
    <row r="271" spans="5:38">
      <c r="E271" s="48"/>
      <c r="Y271" s="50" t="s">
        <v>643</v>
      </c>
      <c r="Z271" s="55">
        <v>737</v>
      </c>
      <c r="AA271" s="98"/>
      <c r="AJ271" s="96"/>
      <c r="AL271" s="94"/>
    </row>
    <row r="272" spans="5:38">
      <c r="E272" s="48"/>
      <c r="Y272" s="50" t="s">
        <v>644</v>
      </c>
      <c r="Z272" s="55">
        <v>794</v>
      </c>
      <c r="AA272" s="98"/>
      <c r="AJ272" s="96"/>
      <c r="AL272" s="94"/>
    </row>
    <row r="273" spans="5:38">
      <c r="E273" s="48"/>
      <c r="Y273" s="50" t="s">
        <v>645</v>
      </c>
      <c r="Z273" s="55">
        <v>553</v>
      </c>
      <c r="AA273" s="98"/>
      <c r="AJ273" s="96"/>
      <c r="AL273" s="94"/>
    </row>
    <row r="274" spans="5:38">
      <c r="E274" s="48"/>
      <c r="Y274" s="50" t="s">
        <v>646</v>
      </c>
      <c r="Z274" s="55">
        <v>599</v>
      </c>
      <c r="AA274" s="98"/>
      <c r="AJ274" s="96"/>
      <c r="AL274" s="94"/>
    </row>
    <row r="275" spans="5:38">
      <c r="E275" s="48"/>
      <c r="Y275" s="50" t="s">
        <v>647</v>
      </c>
      <c r="Z275" s="55">
        <v>646</v>
      </c>
      <c r="AA275" s="98"/>
      <c r="AD275" s="94" t="str">
        <f t="shared" ref="AD275:AD338" si="47">IFERROR(VLOOKUP(AC275,AA:AB,2,FALSE),"")</f>
        <v/>
      </c>
    </row>
    <row r="276" spans="5:38">
      <c r="E276" s="72"/>
      <c r="Y276" s="50" t="s">
        <v>648</v>
      </c>
      <c r="Z276" s="55">
        <v>692</v>
      </c>
      <c r="AA276" s="98"/>
      <c r="AD276" s="94" t="str">
        <f t="shared" si="47"/>
        <v/>
      </c>
    </row>
    <row r="277" spans="5:38">
      <c r="Y277" s="50" t="s">
        <v>649</v>
      </c>
      <c r="Z277" s="55">
        <v>671</v>
      </c>
      <c r="AA277" s="98"/>
      <c r="AD277" s="94" t="str">
        <f t="shared" si="47"/>
        <v/>
      </c>
    </row>
    <row r="278" spans="5:38">
      <c r="Y278" s="50" t="s">
        <v>650</v>
      </c>
      <c r="Z278" s="55">
        <v>726</v>
      </c>
      <c r="AA278" s="98"/>
      <c r="AD278" s="94" t="str">
        <f t="shared" si="47"/>
        <v/>
      </c>
    </row>
    <row r="279" spans="5:38">
      <c r="Y279" s="50" t="s">
        <v>651</v>
      </c>
      <c r="Z279" s="55">
        <v>784</v>
      </c>
      <c r="AA279" s="98"/>
      <c r="AD279" s="94" t="str">
        <f t="shared" si="47"/>
        <v/>
      </c>
    </row>
    <row r="280" spans="5:38">
      <c r="Y280" s="50" t="s">
        <v>652</v>
      </c>
      <c r="Z280" s="55">
        <v>842</v>
      </c>
      <c r="AA280" s="98"/>
      <c r="AD280" s="94" t="str">
        <f t="shared" si="47"/>
        <v/>
      </c>
    </row>
    <row r="281" spans="5:38">
      <c r="Y281" s="50" t="s">
        <v>653</v>
      </c>
      <c r="Z281" s="55">
        <v>616</v>
      </c>
      <c r="AA281" s="98"/>
      <c r="AD281" s="94" t="str">
        <f t="shared" si="47"/>
        <v/>
      </c>
    </row>
    <row r="282" spans="5:38">
      <c r="Y282" s="50" t="s">
        <v>654</v>
      </c>
      <c r="Z282" s="55">
        <v>681</v>
      </c>
      <c r="AA282" s="98"/>
      <c r="AD282" s="94" t="str">
        <f t="shared" si="47"/>
        <v/>
      </c>
    </row>
    <row r="283" spans="5:38">
      <c r="Y283" s="50" t="s">
        <v>655</v>
      </c>
      <c r="Z283" s="55">
        <v>746</v>
      </c>
      <c r="AA283" s="98"/>
      <c r="AD283" s="94" t="str">
        <f t="shared" si="47"/>
        <v/>
      </c>
    </row>
    <row r="284" spans="5:38">
      <c r="Y284" s="50" t="s">
        <v>656</v>
      </c>
      <c r="Z284" s="55">
        <v>812</v>
      </c>
      <c r="AA284" s="98"/>
      <c r="AD284" s="94" t="str">
        <f t="shared" si="47"/>
        <v/>
      </c>
    </row>
    <row r="285" spans="5:38">
      <c r="Y285" s="50" t="s">
        <v>657</v>
      </c>
      <c r="Z285" s="55">
        <v>726</v>
      </c>
      <c r="AA285" s="98"/>
      <c r="AD285" s="94" t="str">
        <f t="shared" si="47"/>
        <v/>
      </c>
    </row>
    <row r="286" spans="5:38">
      <c r="Y286" s="50" t="s">
        <v>658</v>
      </c>
      <c r="Z286" s="55">
        <v>802</v>
      </c>
      <c r="AA286" s="98"/>
      <c r="AD286" s="94" t="str">
        <f t="shared" si="47"/>
        <v/>
      </c>
    </row>
    <row r="287" spans="5:38">
      <c r="Y287" s="50" t="s">
        <v>659</v>
      </c>
      <c r="Z287" s="55">
        <v>880</v>
      </c>
      <c r="AA287" s="98"/>
      <c r="AD287" s="94" t="str">
        <f t="shared" si="47"/>
        <v/>
      </c>
    </row>
    <row r="288" spans="5:38">
      <c r="Y288" s="50" t="s">
        <v>660</v>
      </c>
      <c r="Z288" s="55">
        <v>958</v>
      </c>
      <c r="AA288" s="98"/>
      <c r="AD288" s="94" t="str">
        <f t="shared" si="47"/>
        <v/>
      </c>
    </row>
    <row r="289" spans="25:30">
      <c r="Y289" s="50" t="s">
        <v>661</v>
      </c>
      <c r="Z289" s="55">
        <v>648</v>
      </c>
      <c r="AA289" s="98"/>
      <c r="AD289" s="94" t="str">
        <f t="shared" si="47"/>
        <v/>
      </c>
    </row>
    <row r="290" spans="25:30">
      <c r="Y290" s="50" t="s">
        <v>662</v>
      </c>
      <c r="Z290" s="55">
        <v>715</v>
      </c>
      <c r="AA290" s="98"/>
      <c r="AD290" s="94" t="str">
        <f t="shared" si="47"/>
        <v/>
      </c>
    </row>
    <row r="291" spans="25:30">
      <c r="Y291" s="50" t="s">
        <v>663</v>
      </c>
      <c r="Z291" s="55">
        <v>782</v>
      </c>
      <c r="AA291" s="98"/>
      <c r="AD291" s="94" t="str">
        <f t="shared" si="47"/>
        <v/>
      </c>
    </row>
    <row r="292" spans="25:30">
      <c r="Y292" s="50" t="s">
        <v>664</v>
      </c>
      <c r="Z292" s="55">
        <v>848</v>
      </c>
      <c r="AA292" s="98"/>
      <c r="AD292" s="94" t="str">
        <f t="shared" si="47"/>
        <v/>
      </c>
    </row>
    <row r="293" spans="25:30">
      <c r="Y293" s="50" t="s">
        <v>665</v>
      </c>
      <c r="Z293" s="55">
        <v>771</v>
      </c>
      <c r="AA293" s="98"/>
      <c r="AD293" s="94" t="str">
        <f t="shared" si="47"/>
        <v/>
      </c>
    </row>
    <row r="294" spans="25:30">
      <c r="Y294" s="50" t="s">
        <v>666</v>
      </c>
      <c r="Z294" s="55">
        <v>847</v>
      </c>
      <c r="AA294" s="98"/>
      <c r="AD294" s="94" t="str">
        <f t="shared" si="47"/>
        <v/>
      </c>
    </row>
    <row r="295" spans="25:30">
      <c r="Y295" s="50" t="s">
        <v>667</v>
      </c>
      <c r="Z295" s="55">
        <v>926</v>
      </c>
      <c r="AA295" s="98"/>
      <c r="AD295" s="94" t="str">
        <f t="shared" si="47"/>
        <v/>
      </c>
    </row>
    <row r="296" spans="25:30">
      <c r="Y296" s="50" t="s">
        <v>668</v>
      </c>
      <c r="Z296" s="55">
        <v>1006</v>
      </c>
      <c r="AA296" s="98"/>
      <c r="AD296" s="94" t="str">
        <f t="shared" si="47"/>
        <v/>
      </c>
    </row>
    <row r="297" spans="25:30">
      <c r="Y297" s="50" t="s">
        <v>669</v>
      </c>
      <c r="Z297" s="55">
        <v>272</v>
      </c>
      <c r="AA297" s="98"/>
      <c r="AD297" s="94" t="str">
        <f t="shared" si="47"/>
        <v/>
      </c>
    </row>
    <row r="298" spans="25:30">
      <c r="Y298" s="50" t="s">
        <v>670</v>
      </c>
      <c r="Z298" s="55">
        <v>300</v>
      </c>
      <c r="AA298" s="98"/>
      <c r="AD298" s="94" t="str">
        <f t="shared" si="47"/>
        <v/>
      </c>
    </row>
    <row r="299" spans="25:30">
      <c r="Y299" s="50" t="s">
        <v>671</v>
      </c>
      <c r="Z299" s="55">
        <v>327</v>
      </c>
      <c r="AA299" s="98"/>
      <c r="AD299" s="94" t="str">
        <f t="shared" si="47"/>
        <v/>
      </c>
    </row>
    <row r="300" spans="25:30">
      <c r="Y300" s="50" t="s">
        <v>672</v>
      </c>
      <c r="Z300" s="55">
        <v>354</v>
      </c>
      <c r="AA300" s="98"/>
      <c r="AD300" s="94" t="str">
        <f t="shared" si="47"/>
        <v/>
      </c>
    </row>
    <row r="301" spans="25:30">
      <c r="Y301" s="50" t="s">
        <v>673</v>
      </c>
      <c r="Z301" s="55">
        <v>311</v>
      </c>
      <c r="AA301" s="98"/>
      <c r="AD301" s="94" t="str">
        <f t="shared" si="47"/>
        <v/>
      </c>
    </row>
    <row r="302" spans="25:30">
      <c r="Y302" s="50" t="s">
        <v>674</v>
      </c>
      <c r="Z302" s="55">
        <v>342</v>
      </c>
      <c r="AA302" s="98"/>
      <c r="AD302" s="94" t="str">
        <f t="shared" si="47"/>
        <v/>
      </c>
    </row>
    <row r="303" spans="25:30">
      <c r="Y303" s="50" t="s">
        <v>675</v>
      </c>
      <c r="Z303" s="55">
        <v>373</v>
      </c>
      <c r="AA303" s="98"/>
      <c r="AD303" s="94" t="str">
        <f t="shared" si="47"/>
        <v/>
      </c>
    </row>
    <row r="304" spans="25:30">
      <c r="Y304" s="50" t="s">
        <v>676</v>
      </c>
      <c r="Z304" s="55">
        <v>404</v>
      </c>
      <c r="AA304" s="98"/>
      <c r="AD304" s="94" t="str">
        <f t="shared" si="47"/>
        <v/>
      </c>
    </row>
    <row r="305" spans="25:30">
      <c r="Y305" s="50" t="s">
        <v>677</v>
      </c>
      <c r="Z305" s="55">
        <v>195</v>
      </c>
      <c r="AA305" s="98"/>
      <c r="AD305" s="94" t="str">
        <f t="shared" si="47"/>
        <v/>
      </c>
    </row>
    <row r="306" spans="25:30">
      <c r="Y306" s="50" t="s">
        <v>678</v>
      </c>
      <c r="Z306" s="55">
        <v>217</v>
      </c>
      <c r="AA306" s="98"/>
      <c r="AD306" s="94" t="str">
        <f t="shared" si="47"/>
        <v/>
      </c>
    </row>
    <row r="307" spans="25:30">
      <c r="Y307" s="50" t="s">
        <v>679</v>
      </c>
      <c r="Z307" s="55">
        <v>239</v>
      </c>
      <c r="AA307" s="98"/>
      <c r="AD307" s="94" t="str">
        <f t="shared" si="47"/>
        <v/>
      </c>
    </row>
    <row r="308" spans="25:30">
      <c r="Y308" s="50" t="s">
        <v>680</v>
      </c>
      <c r="Z308" s="55">
        <v>262</v>
      </c>
      <c r="AA308" s="98"/>
      <c r="AD308" s="94" t="str">
        <f t="shared" si="47"/>
        <v/>
      </c>
    </row>
    <row r="309" spans="25:30">
      <c r="Y309" s="50" t="s">
        <v>681</v>
      </c>
      <c r="Z309" s="55">
        <v>220</v>
      </c>
      <c r="AA309" s="98"/>
      <c r="AD309" s="94" t="str">
        <f t="shared" si="47"/>
        <v/>
      </c>
    </row>
    <row r="310" spans="25:30">
      <c r="Y310" s="50" t="s">
        <v>682</v>
      </c>
      <c r="Z310" s="55">
        <v>245</v>
      </c>
      <c r="AA310" s="98"/>
      <c r="AD310" s="94" t="str">
        <f t="shared" si="47"/>
        <v/>
      </c>
    </row>
    <row r="311" spans="25:30">
      <c r="Y311" s="50" t="s">
        <v>683</v>
      </c>
      <c r="Z311" s="55">
        <v>269</v>
      </c>
      <c r="AA311" s="98"/>
      <c r="AD311" s="94" t="str">
        <f t="shared" si="47"/>
        <v/>
      </c>
    </row>
    <row r="312" spans="25:30">
      <c r="Y312" s="50" t="s">
        <v>684</v>
      </c>
      <c r="Z312" s="55">
        <v>293</v>
      </c>
      <c r="AA312" s="98"/>
      <c r="AD312" s="94" t="str">
        <f t="shared" si="47"/>
        <v/>
      </c>
    </row>
    <row r="313" spans="25:30">
      <c r="Y313" s="50" t="s">
        <v>685</v>
      </c>
      <c r="Z313" s="55">
        <v>42</v>
      </c>
      <c r="AA313" s="98"/>
      <c r="AD313" s="94" t="str">
        <f t="shared" si="47"/>
        <v/>
      </c>
    </row>
    <row r="314" spans="25:30">
      <c r="Y314" s="50" t="s">
        <v>686</v>
      </c>
      <c r="Z314" s="55">
        <v>56</v>
      </c>
      <c r="AA314" s="98"/>
      <c r="AD314" s="94" t="str">
        <f t="shared" si="47"/>
        <v/>
      </c>
    </row>
    <row r="315" spans="25:30">
      <c r="Y315" s="50" t="s">
        <v>687</v>
      </c>
      <c r="Z315" s="55">
        <v>70</v>
      </c>
      <c r="AA315" s="98"/>
      <c r="AD315" s="94" t="str">
        <f t="shared" si="47"/>
        <v/>
      </c>
    </row>
    <row r="316" spans="25:30">
      <c r="Y316" s="50" t="s">
        <v>688</v>
      </c>
      <c r="Z316" s="55">
        <v>85</v>
      </c>
      <c r="AA316" s="98"/>
      <c r="AD316" s="94" t="str">
        <f t="shared" si="47"/>
        <v/>
      </c>
    </row>
    <row r="317" spans="25:30">
      <c r="Y317" s="50" t="s">
        <v>689</v>
      </c>
      <c r="Z317" s="55">
        <v>60</v>
      </c>
      <c r="AA317" s="98"/>
      <c r="AD317" s="94" t="str">
        <f t="shared" si="47"/>
        <v/>
      </c>
    </row>
    <row r="318" spans="25:30">
      <c r="Y318" s="50" t="s">
        <v>690</v>
      </c>
      <c r="Z318" s="55">
        <v>81</v>
      </c>
      <c r="AA318" s="98"/>
      <c r="AD318" s="94" t="str">
        <f t="shared" si="47"/>
        <v/>
      </c>
    </row>
    <row r="319" spans="25:30">
      <c r="Y319" s="50" t="s">
        <v>691</v>
      </c>
      <c r="Z319" s="55">
        <v>101</v>
      </c>
      <c r="AA319" s="98"/>
      <c r="AD319" s="94" t="str">
        <f t="shared" si="47"/>
        <v/>
      </c>
    </row>
    <row r="320" spans="25:30">
      <c r="Y320" s="50" t="s">
        <v>692</v>
      </c>
      <c r="Z320" s="55">
        <v>121</v>
      </c>
      <c r="AA320" s="98"/>
      <c r="AD320" s="94" t="str">
        <f t="shared" si="47"/>
        <v/>
      </c>
    </row>
    <row r="321" spans="25:30">
      <c r="Y321" s="50" t="s">
        <v>693</v>
      </c>
      <c r="Z321" s="55">
        <v>19</v>
      </c>
      <c r="AA321" s="98"/>
      <c r="AD321" s="94" t="str">
        <f t="shared" si="47"/>
        <v/>
      </c>
    </row>
    <row r="322" spans="25:30">
      <c r="Y322" s="50" t="s">
        <v>694</v>
      </c>
      <c r="Z322" s="55">
        <v>28</v>
      </c>
      <c r="AA322" s="98"/>
      <c r="AD322" s="94" t="str">
        <f t="shared" si="47"/>
        <v/>
      </c>
    </row>
    <row r="323" spans="25:30">
      <c r="Y323" s="50" t="s">
        <v>695</v>
      </c>
      <c r="Z323" s="55">
        <v>25</v>
      </c>
      <c r="AA323" s="98"/>
      <c r="AD323" s="94" t="str">
        <f t="shared" si="47"/>
        <v/>
      </c>
    </row>
    <row r="324" spans="25:30">
      <c r="Y324" s="50" t="s">
        <v>696</v>
      </c>
      <c r="Z324" s="55">
        <v>78</v>
      </c>
      <c r="AA324" s="98"/>
      <c r="AD324" s="94" t="str">
        <f t="shared" si="47"/>
        <v/>
      </c>
    </row>
    <row r="325" spans="25:30">
      <c r="Y325" s="50" t="s">
        <v>697</v>
      </c>
      <c r="Z325" s="55">
        <v>41</v>
      </c>
      <c r="AA325" s="98"/>
      <c r="AD325" s="94" t="str">
        <f t="shared" si="47"/>
        <v/>
      </c>
    </row>
    <row r="326" spans="25:30">
      <c r="Y326" s="50" t="s">
        <v>698</v>
      </c>
      <c r="Z326" s="55">
        <v>58</v>
      </c>
      <c r="AA326" s="98"/>
      <c r="AD326" s="94" t="str">
        <f t="shared" si="47"/>
        <v/>
      </c>
    </row>
    <row r="327" spans="25:30">
      <c r="Y327" s="50" t="s">
        <v>699</v>
      </c>
      <c r="Z327" s="55">
        <v>54</v>
      </c>
      <c r="AA327" s="98"/>
      <c r="AD327" s="94" t="str">
        <f t="shared" si="47"/>
        <v/>
      </c>
    </row>
    <row r="328" spans="25:30">
      <c r="Y328" s="50" t="s">
        <v>700</v>
      </c>
      <c r="Z328" s="55">
        <v>78</v>
      </c>
      <c r="AA328" s="98"/>
      <c r="AD328" s="94" t="str">
        <f t="shared" si="47"/>
        <v/>
      </c>
    </row>
    <row r="329" spans="25:30">
      <c r="Y329" s="50" t="s">
        <v>701</v>
      </c>
      <c r="Z329" s="55">
        <v>19</v>
      </c>
      <c r="AA329" s="98"/>
      <c r="AD329" s="94" t="str">
        <f t="shared" si="47"/>
        <v/>
      </c>
    </row>
    <row r="330" spans="25:30">
      <c r="Y330" s="50" t="s">
        <v>702</v>
      </c>
      <c r="Z330" s="55">
        <v>27</v>
      </c>
      <c r="AA330" s="98"/>
      <c r="AD330" s="94" t="str">
        <f t="shared" si="47"/>
        <v/>
      </c>
    </row>
    <row r="331" spans="25:30">
      <c r="Y331" s="50" t="s">
        <v>703</v>
      </c>
      <c r="Z331" s="55">
        <v>123</v>
      </c>
      <c r="AA331" s="98"/>
      <c r="AD331" s="94" t="str">
        <f t="shared" si="47"/>
        <v/>
      </c>
    </row>
    <row r="332" spans="25:30">
      <c r="Y332" s="50" t="s">
        <v>704</v>
      </c>
      <c r="Z332" s="55">
        <v>436.70729398857145</v>
      </c>
      <c r="AA332" s="98"/>
      <c r="AD332" s="94" t="str">
        <f t="shared" si="47"/>
        <v/>
      </c>
    </row>
    <row r="333" spans="25:30">
      <c r="Y333" s="50" t="s">
        <v>705</v>
      </c>
      <c r="Z333" s="55">
        <v>478.31066509714287</v>
      </c>
      <c r="AA333" s="98"/>
      <c r="AD333" s="94" t="str">
        <f t="shared" si="47"/>
        <v/>
      </c>
    </row>
    <row r="334" spans="25:30">
      <c r="Y334" s="50" t="s">
        <v>706</v>
      </c>
      <c r="Z334" s="55">
        <v>519.85126907428571</v>
      </c>
      <c r="AA334" s="98"/>
      <c r="AD334" s="94" t="str">
        <f t="shared" si="47"/>
        <v/>
      </c>
    </row>
    <row r="335" spans="25:30">
      <c r="Y335" s="50" t="s">
        <v>707</v>
      </c>
      <c r="Z335" s="55">
        <v>561.39187305142855</v>
      </c>
      <c r="AA335" s="98"/>
      <c r="AD335" s="94" t="str">
        <f t="shared" si="47"/>
        <v/>
      </c>
    </row>
    <row r="336" spans="25:30">
      <c r="Y336" s="50" t="s">
        <v>708</v>
      </c>
      <c r="Z336" s="55">
        <v>454.35364699428573</v>
      </c>
      <c r="AA336" s="98"/>
      <c r="AD336" s="94" t="str">
        <f t="shared" si="47"/>
        <v/>
      </c>
    </row>
    <row r="337" spans="25:30">
      <c r="Y337" s="50" t="s">
        <v>709</v>
      </c>
      <c r="Z337" s="55">
        <v>505.15533254857144</v>
      </c>
      <c r="AA337" s="98"/>
      <c r="AD337" s="94" t="str">
        <f t="shared" si="47"/>
        <v/>
      </c>
    </row>
    <row r="338" spans="25:30">
      <c r="Y338" s="50" t="s">
        <v>710</v>
      </c>
      <c r="Z338" s="55">
        <v>555.92563453714286</v>
      </c>
      <c r="AA338" s="98"/>
      <c r="AD338" s="94" t="str">
        <f t="shared" si="47"/>
        <v/>
      </c>
    </row>
    <row r="339" spans="25:30">
      <c r="Y339" s="50" t="s">
        <v>711</v>
      </c>
      <c r="Z339" s="55">
        <v>607.69593652571427</v>
      </c>
      <c r="AA339" s="98"/>
      <c r="AD339" s="94" t="str">
        <f t="shared" ref="AD339:AD402" si="48">IFERROR(VLOOKUP(AC339,AA:AB,2,FALSE),"")</f>
        <v/>
      </c>
    </row>
    <row r="340" spans="25:30">
      <c r="Y340" s="50" t="s">
        <v>712</v>
      </c>
      <c r="Z340" s="55">
        <v>755.35364699428567</v>
      </c>
      <c r="AA340" s="98"/>
      <c r="AD340" s="94" t="str">
        <f t="shared" si="48"/>
        <v/>
      </c>
    </row>
    <row r="341" spans="25:30">
      <c r="Y341" s="50" t="s">
        <v>713</v>
      </c>
      <c r="Z341" s="55">
        <v>865.15533254857144</v>
      </c>
      <c r="AA341" s="98"/>
      <c r="AD341" s="94" t="str">
        <f t="shared" si="48"/>
        <v/>
      </c>
    </row>
    <row r="342" spans="25:30">
      <c r="Y342" s="50" t="s">
        <v>714</v>
      </c>
      <c r="Z342" s="55">
        <v>974.92563453714286</v>
      </c>
      <c r="AA342" s="98"/>
      <c r="AD342" s="94" t="str">
        <f t="shared" si="48"/>
        <v/>
      </c>
    </row>
    <row r="343" spans="25:30">
      <c r="Y343" s="50" t="s">
        <v>715</v>
      </c>
      <c r="Z343" s="55">
        <v>1083.6959365257144</v>
      </c>
      <c r="AA343" s="98"/>
      <c r="AD343" s="94" t="str">
        <f t="shared" si="48"/>
        <v/>
      </c>
    </row>
    <row r="344" spans="25:30">
      <c r="Y344" s="50" t="s">
        <v>716</v>
      </c>
      <c r="Z344" s="55">
        <v>1176</v>
      </c>
      <c r="AA344" s="98"/>
      <c r="AD344" s="94" t="str">
        <f t="shared" si="48"/>
        <v/>
      </c>
    </row>
    <row r="345" spans="25:30">
      <c r="Y345" s="50" t="s">
        <v>717</v>
      </c>
      <c r="Z345" s="55">
        <v>1304</v>
      </c>
      <c r="AA345" s="98"/>
      <c r="AD345" s="94" t="str">
        <f t="shared" si="48"/>
        <v/>
      </c>
    </row>
    <row r="346" spans="25:30">
      <c r="Y346" s="50" t="s">
        <v>718</v>
      </c>
      <c r="Z346" s="55">
        <v>1431</v>
      </c>
      <c r="AA346" s="98"/>
      <c r="AD346" s="94" t="str">
        <f t="shared" si="48"/>
        <v/>
      </c>
    </row>
    <row r="347" spans="25:30">
      <c r="Y347" s="50" t="s">
        <v>719</v>
      </c>
      <c r="Z347" s="55">
        <v>1561</v>
      </c>
      <c r="AA347" s="98"/>
      <c r="AD347" s="94" t="str">
        <f t="shared" si="48"/>
        <v/>
      </c>
    </row>
    <row r="348" spans="25:30">
      <c r="Y348" s="50" t="s">
        <v>720</v>
      </c>
      <c r="Z348" s="55">
        <v>1337</v>
      </c>
      <c r="AA348" s="98"/>
      <c r="AD348" s="94" t="str">
        <f t="shared" si="48"/>
        <v/>
      </c>
    </row>
    <row r="349" spans="25:30">
      <c r="Y349" s="50" t="s">
        <v>721</v>
      </c>
      <c r="Z349" s="55">
        <v>1480</v>
      </c>
      <c r="AA349" s="98"/>
      <c r="AD349" s="94" t="str">
        <f t="shared" si="48"/>
        <v/>
      </c>
    </row>
    <row r="350" spans="25:30">
      <c r="Y350" s="50" t="s">
        <v>722</v>
      </c>
      <c r="Z350" s="55">
        <v>1623</v>
      </c>
      <c r="AA350" s="98"/>
      <c r="AD350" s="94" t="str">
        <f t="shared" si="48"/>
        <v/>
      </c>
    </row>
    <row r="351" spans="25:30">
      <c r="Y351" s="50" t="s">
        <v>723</v>
      </c>
      <c r="Z351" s="55">
        <v>1765</v>
      </c>
      <c r="AA351" s="98"/>
      <c r="AD351" s="94" t="str">
        <f t="shared" si="48"/>
        <v/>
      </c>
    </row>
    <row r="352" spans="25:30">
      <c r="Y352" s="50" t="s">
        <v>724</v>
      </c>
      <c r="Z352" s="55">
        <v>981</v>
      </c>
      <c r="AA352" s="98"/>
      <c r="AD352" s="94" t="str">
        <f t="shared" si="48"/>
        <v/>
      </c>
    </row>
    <row r="353" spans="25:30">
      <c r="Y353" s="50" t="s">
        <v>725</v>
      </c>
      <c r="Z353" s="55">
        <v>1087</v>
      </c>
      <c r="AA353" s="98"/>
      <c r="AD353" s="94" t="str">
        <f t="shared" si="48"/>
        <v/>
      </c>
    </row>
    <row r="354" spans="25:30">
      <c r="Y354" s="50" t="s">
        <v>726</v>
      </c>
      <c r="Z354" s="55">
        <v>1192</v>
      </c>
      <c r="AA354" s="98"/>
      <c r="AD354" s="94" t="str">
        <f t="shared" si="48"/>
        <v/>
      </c>
    </row>
    <row r="355" spans="25:30">
      <c r="Y355" s="50" t="s">
        <v>727</v>
      </c>
      <c r="Z355" s="55">
        <v>1299</v>
      </c>
      <c r="AA355" s="98"/>
      <c r="AD355" s="94" t="str">
        <f t="shared" si="48"/>
        <v/>
      </c>
    </row>
    <row r="356" spans="25:30">
      <c r="Y356" s="50" t="s">
        <v>728</v>
      </c>
      <c r="Z356" s="55">
        <v>1117</v>
      </c>
      <c r="AA356" s="98"/>
      <c r="AD356" s="94" t="str">
        <f t="shared" si="48"/>
        <v/>
      </c>
    </row>
    <row r="357" spans="25:30">
      <c r="Y357" s="50" t="s">
        <v>729</v>
      </c>
      <c r="Z357" s="55">
        <v>1235</v>
      </c>
      <c r="AA357" s="98"/>
      <c r="AD357" s="94" t="str">
        <f t="shared" si="48"/>
        <v/>
      </c>
    </row>
    <row r="358" spans="25:30">
      <c r="Y358" s="50" t="s">
        <v>730</v>
      </c>
      <c r="Z358" s="55">
        <v>1354</v>
      </c>
      <c r="AA358" s="98"/>
      <c r="AD358" s="94" t="str">
        <f t="shared" si="48"/>
        <v/>
      </c>
    </row>
    <row r="359" spans="25:30">
      <c r="Y359" s="50" t="s">
        <v>731</v>
      </c>
      <c r="Z359" s="55">
        <v>1472</v>
      </c>
      <c r="AA359" s="98"/>
      <c r="AD359" s="94" t="str">
        <f t="shared" si="48"/>
        <v/>
      </c>
    </row>
    <row r="360" spans="25:30">
      <c r="Y360" s="50" t="s">
        <v>732</v>
      </c>
      <c r="Z360" s="55">
        <v>700</v>
      </c>
      <c r="AA360" s="98"/>
      <c r="AD360" s="94" t="str">
        <f t="shared" si="48"/>
        <v/>
      </c>
    </row>
    <row r="361" spans="25:30">
      <c r="Y361" s="50" t="s">
        <v>733</v>
      </c>
      <c r="Z361" s="55">
        <v>793</v>
      </c>
      <c r="AA361" s="98"/>
      <c r="AD361" s="94" t="str">
        <f t="shared" si="48"/>
        <v/>
      </c>
    </row>
    <row r="362" spans="25:30">
      <c r="Y362" s="50" t="s">
        <v>734</v>
      </c>
      <c r="Z362" s="55">
        <v>886</v>
      </c>
      <c r="AA362" s="98"/>
      <c r="AD362" s="94" t="str">
        <f t="shared" si="48"/>
        <v/>
      </c>
    </row>
    <row r="363" spans="25:30">
      <c r="Y363" s="50" t="s">
        <v>735</v>
      </c>
      <c r="Z363" s="55">
        <v>982</v>
      </c>
      <c r="AA363" s="98"/>
      <c r="AD363" s="94" t="str">
        <f t="shared" si="48"/>
        <v/>
      </c>
    </row>
    <row r="364" spans="25:30">
      <c r="Y364" s="50" t="s">
        <v>736</v>
      </c>
      <c r="Z364" s="55">
        <v>846</v>
      </c>
      <c r="AA364" s="98"/>
      <c r="AD364" s="94" t="str">
        <f t="shared" si="48"/>
        <v/>
      </c>
    </row>
    <row r="365" spans="25:30">
      <c r="Y365" s="50" t="s">
        <v>737</v>
      </c>
      <c r="Z365" s="55">
        <v>964</v>
      </c>
      <c r="AA365" s="98"/>
      <c r="AD365" s="94" t="str">
        <f t="shared" si="48"/>
        <v/>
      </c>
    </row>
    <row r="366" spans="25:30">
      <c r="Y366" s="50" t="s">
        <v>738</v>
      </c>
      <c r="Z366" s="55">
        <v>1082</v>
      </c>
      <c r="AA366" s="98"/>
      <c r="AD366" s="94" t="str">
        <f t="shared" si="48"/>
        <v/>
      </c>
    </row>
    <row r="367" spans="25:30">
      <c r="Y367" s="50" t="s">
        <v>739</v>
      </c>
      <c r="Z367" s="55">
        <v>1200</v>
      </c>
      <c r="AA367" s="98"/>
      <c r="AD367" s="94" t="str">
        <f t="shared" si="48"/>
        <v/>
      </c>
    </row>
    <row r="368" spans="25:30">
      <c r="Y368" s="50" t="s">
        <v>740</v>
      </c>
      <c r="Z368" s="55">
        <v>731</v>
      </c>
      <c r="AA368" s="98"/>
      <c r="AD368" s="94" t="str">
        <f t="shared" si="48"/>
        <v/>
      </c>
    </row>
    <row r="369" spans="25:30">
      <c r="Y369" s="50" t="s">
        <v>741</v>
      </c>
      <c r="Z369" s="55">
        <v>827</v>
      </c>
      <c r="AA369" s="98"/>
      <c r="AD369" s="94" t="str">
        <f t="shared" si="48"/>
        <v/>
      </c>
    </row>
    <row r="370" spans="25:30">
      <c r="Y370" s="50" t="s">
        <v>742</v>
      </c>
      <c r="Z370" s="55">
        <v>922</v>
      </c>
      <c r="AA370" s="98"/>
      <c r="AD370" s="94" t="str">
        <f t="shared" si="48"/>
        <v/>
      </c>
    </row>
    <row r="371" spans="25:30">
      <c r="Y371" s="50" t="s">
        <v>743</v>
      </c>
      <c r="Z371" s="55">
        <v>1018</v>
      </c>
      <c r="AA371" s="98"/>
      <c r="AD371" s="94" t="str">
        <f t="shared" si="48"/>
        <v/>
      </c>
    </row>
    <row r="372" spans="25:30">
      <c r="Y372" s="50" t="s">
        <v>744</v>
      </c>
      <c r="Z372" s="55">
        <v>891</v>
      </c>
      <c r="AA372" s="98"/>
      <c r="AD372" s="94" t="str">
        <f t="shared" si="48"/>
        <v/>
      </c>
    </row>
    <row r="373" spans="25:30">
      <c r="Y373" s="50" t="s">
        <v>745</v>
      </c>
      <c r="Z373" s="55">
        <v>1009</v>
      </c>
      <c r="AA373" s="98"/>
      <c r="AD373" s="94" t="str">
        <f t="shared" si="48"/>
        <v/>
      </c>
    </row>
    <row r="374" spans="25:30">
      <c r="Y374" s="50" t="s">
        <v>746</v>
      </c>
      <c r="Z374" s="55">
        <v>1128</v>
      </c>
      <c r="AA374" s="98"/>
      <c r="AD374" s="94" t="str">
        <f t="shared" si="48"/>
        <v/>
      </c>
    </row>
    <row r="375" spans="25:30">
      <c r="Y375" s="50" t="s">
        <v>747</v>
      </c>
      <c r="Z375" s="55">
        <v>1248</v>
      </c>
      <c r="AA375" s="98"/>
      <c r="AD375" s="94" t="str">
        <f t="shared" si="48"/>
        <v/>
      </c>
    </row>
    <row r="376" spans="25:30">
      <c r="Y376" s="50" t="s">
        <v>748</v>
      </c>
      <c r="Z376" s="55">
        <v>568.70729398857145</v>
      </c>
      <c r="AA376" s="98"/>
      <c r="AD376" s="94" t="str">
        <f t="shared" si="48"/>
        <v/>
      </c>
    </row>
    <row r="377" spans="25:30">
      <c r="Y377" s="50" t="s">
        <v>749</v>
      </c>
      <c r="Z377" s="55">
        <v>594.15533254857144</v>
      </c>
      <c r="AA377" s="98"/>
      <c r="AD377" s="94" t="str">
        <f t="shared" si="48"/>
        <v/>
      </c>
    </row>
    <row r="378" spans="25:30">
      <c r="Y378" s="50" t="s">
        <v>750</v>
      </c>
      <c r="Z378" s="55">
        <v>644.92563453714286</v>
      </c>
      <c r="AA378" s="98"/>
      <c r="AD378" s="94" t="str">
        <f t="shared" si="48"/>
        <v/>
      </c>
    </row>
    <row r="379" spans="25:30">
      <c r="Y379" s="50" t="s">
        <v>751</v>
      </c>
      <c r="Z379" s="55">
        <v>694.69593652571427</v>
      </c>
      <c r="AA379" s="98"/>
      <c r="AD379" s="94" t="str">
        <f t="shared" si="48"/>
        <v/>
      </c>
    </row>
    <row r="380" spans="25:30">
      <c r="Y380" s="50" t="s">
        <v>752</v>
      </c>
      <c r="Z380" s="55">
        <v>647.35364699428567</v>
      </c>
      <c r="AA380" s="98"/>
      <c r="AD380" s="94" t="str">
        <f t="shared" si="48"/>
        <v/>
      </c>
    </row>
    <row r="381" spans="25:30">
      <c r="Y381" s="50" t="s">
        <v>753</v>
      </c>
      <c r="Z381" s="55">
        <v>710.15533254857144</v>
      </c>
      <c r="AA381" s="98"/>
      <c r="AD381" s="94" t="str">
        <f t="shared" si="48"/>
        <v/>
      </c>
    </row>
    <row r="382" spans="25:30">
      <c r="Y382" s="50" t="s">
        <v>754</v>
      </c>
      <c r="Z382" s="55">
        <v>770.92563453714286</v>
      </c>
      <c r="AA382" s="98"/>
      <c r="AD382" s="94" t="str">
        <f t="shared" si="48"/>
        <v/>
      </c>
    </row>
    <row r="383" spans="25:30">
      <c r="Y383" s="50" t="s">
        <v>755</v>
      </c>
      <c r="Z383" s="55">
        <v>832.69593652571427</v>
      </c>
      <c r="AA383" s="98"/>
      <c r="AD383" s="94" t="str">
        <f t="shared" si="48"/>
        <v/>
      </c>
    </row>
    <row r="384" spans="25:30">
      <c r="Y384" s="50" t="s">
        <v>756</v>
      </c>
      <c r="Z384" s="55">
        <v>577.35364699428567</v>
      </c>
      <c r="AA384" s="98"/>
      <c r="AD384" s="94" t="str">
        <f t="shared" si="48"/>
        <v/>
      </c>
    </row>
    <row r="385" spans="25:30">
      <c r="Y385" s="50" t="s">
        <v>757</v>
      </c>
      <c r="Z385" s="55">
        <v>628.15533254857144</v>
      </c>
      <c r="AA385" s="98"/>
      <c r="AD385" s="94" t="str">
        <f t="shared" si="48"/>
        <v/>
      </c>
    </row>
    <row r="386" spans="25:30">
      <c r="Y386" s="50" t="s">
        <v>758</v>
      </c>
      <c r="Z386" s="55">
        <v>679.92563453714286</v>
      </c>
      <c r="AA386" s="98"/>
      <c r="AD386" s="94" t="str">
        <f t="shared" si="48"/>
        <v/>
      </c>
    </row>
    <row r="387" spans="25:30">
      <c r="Y387" s="50" t="s">
        <v>759</v>
      </c>
      <c r="Z387" s="55">
        <v>730.69593652571427</v>
      </c>
      <c r="AA387" s="98"/>
      <c r="AD387" s="94" t="str">
        <f t="shared" si="48"/>
        <v/>
      </c>
    </row>
    <row r="388" spans="25:30">
      <c r="Y388" s="50" t="s">
        <v>760</v>
      </c>
      <c r="Z388" s="55">
        <v>695.35364699428567</v>
      </c>
      <c r="AA388" s="98"/>
      <c r="AD388" s="94" t="str">
        <f t="shared" si="48"/>
        <v/>
      </c>
    </row>
    <row r="389" spans="25:30">
      <c r="Y389" s="50" t="s">
        <v>761</v>
      </c>
      <c r="Z389" s="55">
        <v>755.15533254857144</v>
      </c>
      <c r="AA389" s="98"/>
      <c r="AD389" s="94" t="str">
        <f t="shared" si="48"/>
        <v/>
      </c>
    </row>
    <row r="390" spans="25:30">
      <c r="Y390" s="50" t="s">
        <v>762</v>
      </c>
      <c r="Z390" s="55">
        <v>817.92563453714286</v>
      </c>
      <c r="AA390" s="98"/>
      <c r="AD390" s="94" t="str">
        <f t="shared" si="48"/>
        <v/>
      </c>
    </row>
    <row r="391" spans="25:30">
      <c r="Y391" s="50" t="s">
        <v>763</v>
      </c>
      <c r="Z391" s="55">
        <v>880.69593652571427</v>
      </c>
      <c r="AA391" s="98"/>
      <c r="AD391" s="94" t="str">
        <f t="shared" si="48"/>
        <v/>
      </c>
    </row>
    <row r="392" spans="25:30">
      <c r="Y392" s="50" t="s">
        <v>764</v>
      </c>
      <c r="Z392" s="55">
        <v>568.70729398857145</v>
      </c>
      <c r="AA392" s="98"/>
      <c r="AD392" s="94" t="str">
        <f t="shared" si="48"/>
        <v/>
      </c>
    </row>
    <row r="393" spans="25:30">
      <c r="Y393" s="50" t="s">
        <v>765</v>
      </c>
      <c r="Z393" s="55">
        <v>623.31066509714287</v>
      </c>
      <c r="AA393" s="98"/>
      <c r="AD393" s="94" t="str">
        <f t="shared" si="48"/>
        <v/>
      </c>
    </row>
    <row r="394" spans="25:30">
      <c r="Y394" s="50" t="s">
        <v>766</v>
      </c>
      <c r="Z394" s="55">
        <v>678.85126907428571</v>
      </c>
      <c r="AA394" s="98"/>
      <c r="AD394" s="94" t="str">
        <f t="shared" si="48"/>
        <v/>
      </c>
    </row>
    <row r="395" spans="25:30">
      <c r="Y395" s="50" t="s">
        <v>767</v>
      </c>
      <c r="Z395" s="55">
        <v>733.39187305142855</v>
      </c>
      <c r="AA395" s="98"/>
      <c r="AD395" s="94" t="str">
        <f t="shared" si="48"/>
        <v/>
      </c>
    </row>
    <row r="396" spans="25:30">
      <c r="Y396" s="50" t="s">
        <v>768</v>
      </c>
      <c r="Z396" s="55">
        <v>671.70729398857145</v>
      </c>
      <c r="AA396" s="98"/>
      <c r="AD396" s="94" t="str">
        <f t="shared" si="48"/>
        <v/>
      </c>
    </row>
    <row r="397" spans="25:30">
      <c r="Y397" s="50" t="s">
        <v>769</v>
      </c>
      <c r="Z397" s="55">
        <v>739.31066509714287</v>
      </c>
      <c r="AA397" s="98"/>
      <c r="AD397" s="94" t="str">
        <f t="shared" si="48"/>
        <v/>
      </c>
    </row>
    <row r="398" spans="25:30">
      <c r="Y398" s="50" t="s">
        <v>770</v>
      </c>
      <c r="Z398" s="55">
        <v>804.85126907428571</v>
      </c>
      <c r="AA398" s="98"/>
      <c r="AD398" s="94" t="str">
        <f t="shared" si="48"/>
        <v/>
      </c>
    </row>
    <row r="399" spans="25:30">
      <c r="Y399" s="50" t="s">
        <v>771</v>
      </c>
      <c r="Z399" s="55">
        <v>871.39187305142855</v>
      </c>
      <c r="AA399" s="98"/>
      <c r="AD399" s="94" t="str">
        <f t="shared" si="48"/>
        <v/>
      </c>
    </row>
    <row r="400" spans="25:30">
      <c r="Y400" s="50" t="s">
        <v>772</v>
      </c>
      <c r="Z400" s="55">
        <v>601.70729398857145</v>
      </c>
      <c r="AA400" s="98"/>
      <c r="AD400" s="94" t="str">
        <f t="shared" si="48"/>
        <v/>
      </c>
    </row>
    <row r="401" spans="25:30">
      <c r="Y401" s="50" t="s">
        <v>773</v>
      </c>
      <c r="Z401" s="55">
        <v>657.31066509714287</v>
      </c>
      <c r="AA401" s="98"/>
      <c r="AD401" s="94" t="str">
        <f t="shared" si="48"/>
        <v/>
      </c>
    </row>
    <row r="402" spans="25:30">
      <c r="Y402" s="50" t="s">
        <v>774</v>
      </c>
      <c r="Z402" s="55">
        <v>713.85126907428571</v>
      </c>
      <c r="AA402" s="98"/>
      <c r="AD402" s="94" t="str">
        <f t="shared" si="48"/>
        <v/>
      </c>
    </row>
    <row r="403" spans="25:30">
      <c r="Y403" s="50" t="s">
        <v>775</v>
      </c>
      <c r="Z403" s="55">
        <v>769.39187305142855</v>
      </c>
      <c r="AA403" s="98"/>
      <c r="AD403" s="94" t="str">
        <f t="shared" ref="AD403:AD466" si="49">IFERROR(VLOOKUP(AC403,AA:AB,2,FALSE),"")</f>
        <v/>
      </c>
    </row>
    <row r="404" spans="25:30">
      <c r="Y404" s="50" t="s">
        <v>776</v>
      </c>
      <c r="Z404" s="55">
        <v>719.70729398857145</v>
      </c>
      <c r="AA404" s="98"/>
      <c r="AD404" s="94" t="str">
        <f t="shared" si="49"/>
        <v/>
      </c>
    </row>
    <row r="405" spans="25:30">
      <c r="Y405" s="50" t="s">
        <v>777</v>
      </c>
      <c r="Z405" s="55">
        <v>784.31066509714287</v>
      </c>
      <c r="AA405" s="98"/>
      <c r="AD405" s="94" t="str">
        <f t="shared" si="49"/>
        <v/>
      </c>
    </row>
    <row r="406" spans="25:30">
      <c r="Y406" s="50" t="s">
        <v>778</v>
      </c>
      <c r="Z406" s="55">
        <v>851.85126907428571</v>
      </c>
      <c r="AA406" s="98"/>
      <c r="AD406" s="94" t="str">
        <f t="shared" si="49"/>
        <v/>
      </c>
    </row>
    <row r="407" spans="25:30">
      <c r="Y407" s="50" t="s">
        <v>779</v>
      </c>
      <c r="Z407" s="55">
        <v>919.39187305142855</v>
      </c>
      <c r="AA407" s="98"/>
      <c r="AD407" s="94" t="str">
        <f t="shared" si="49"/>
        <v/>
      </c>
    </row>
    <row r="408" spans="25:30">
      <c r="Y408" s="50" t="s">
        <v>780</v>
      </c>
      <c r="Z408" s="55">
        <v>1710</v>
      </c>
      <c r="AA408" s="98"/>
      <c r="AD408" s="94" t="str">
        <f t="shared" si="49"/>
        <v/>
      </c>
    </row>
    <row r="409" spans="25:30">
      <c r="Y409" s="50" t="s">
        <v>781</v>
      </c>
      <c r="Z409" s="55">
        <v>1905</v>
      </c>
      <c r="AA409" s="98"/>
      <c r="AD409" s="94" t="str">
        <f t="shared" si="49"/>
        <v/>
      </c>
    </row>
    <row r="410" spans="25:30">
      <c r="Y410" s="50" t="s">
        <v>782</v>
      </c>
      <c r="Z410" s="55">
        <v>2099</v>
      </c>
      <c r="AA410" s="98"/>
      <c r="AD410" s="94" t="str">
        <f t="shared" si="49"/>
        <v/>
      </c>
    </row>
    <row r="411" spans="25:30">
      <c r="Y411" s="50" t="s">
        <v>783</v>
      </c>
      <c r="Z411" s="55">
        <v>2299</v>
      </c>
      <c r="AA411" s="98"/>
      <c r="AD411" s="94" t="str">
        <f t="shared" si="49"/>
        <v/>
      </c>
    </row>
    <row r="412" spans="25:30">
      <c r="Y412" s="50" t="s">
        <v>784</v>
      </c>
      <c r="Z412" s="55">
        <v>1977</v>
      </c>
      <c r="AA412" s="98"/>
      <c r="AD412" s="94" t="str">
        <f t="shared" si="49"/>
        <v/>
      </c>
    </row>
    <row r="413" spans="25:30">
      <c r="Y413" s="50" t="s">
        <v>785</v>
      </c>
      <c r="Z413" s="55">
        <v>2205</v>
      </c>
      <c r="AA413" s="98"/>
      <c r="AD413" s="94" t="str">
        <f t="shared" si="49"/>
        <v/>
      </c>
    </row>
    <row r="414" spans="25:30">
      <c r="Y414" s="50" t="s">
        <v>786</v>
      </c>
      <c r="Z414" s="55">
        <v>2430</v>
      </c>
      <c r="AA414" s="98"/>
      <c r="AD414" s="94" t="str">
        <f t="shared" si="49"/>
        <v/>
      </c>
    </row>
    <row r="415" spans="25:30">
      <c r="Y415" s="50" t="s">
        <v>787</v>
      </c>
      <c r="Z415" s="55">
        <v>2655</v>
      </c>
      <c r="AA415" s="98"/>
      <c r="AD415" s="94" t="str">
        <f t="shared" si="49"/>
        <v/>
      </c>
    </row>
    <row r="416" spans="25:30">
      <c r="Y416" s="50" t="s">
        <v>788</v>
      </c>
      <c r="Z416" s="55">
        <v>1742</v>
      </c>
      <c r="AA416" s="98"/>
      <c r="AD416" s="94" t="str">
        <f t="shared" si="49"/>
        <v/>
      </c>
    </row>
    <row r="417" spans="25:30">
      <c r="Y417" s="50" t="s">
        <v>789</v>
      </c>
      <c r="Z417" s="55">
        <v>1939</v>
      </c>
      <c r="AA417" s="98"/>
      <c r="AD417" s="94" t="str">
        <f t="shared" si="49"/>
        <v/>
      </c>
    </row>
    <row r="418" spans="25:30">
      <c r="Y418" s="50" t="s">
        <v>790</v>
      </c>
      <c r="Z418" s="55">
        <v>2135</v>
      </c>
      <c r="AA418" s="98"/>
      <c r="AD418" s="94" t="str">
        <f t="shared" si="49"/>
        <v/>
      </c>
    </row>
    <row r="419" spans="25:30">
      <c r="Y419" s="50" t="s">
        <v>791</v>
      </c>
      <c r="Z419" s="55">
        <v>2335</v>
      </c>
      <c r="AA419" s="98"/>
      <c r="AD419" s="94" t="str">
        <f t="shared" si="49"/>
        <v/>
      </c>
    </row>
    <row r="420" spans="25:30">
      <c r="Y420" s="50" t="s">
        <v>792</v>
      </c>
      <c r="Z420" s="55">
        <v>2022</v>
      </c>
      <c r="AA420" s="98"/>
      <c r="AD420" s="94" t="str">
        <f t="shared" si="49"/>
        <v/>
      </c>
    </row>
    <row r="421" spans="25:30">
      <c r="Y421" s="50" t="s">
        <v>793</v>
      </c>
      <c r="Z421" s="55">
        <v>2250</v>
      </c>
      <c r="AA421" s="98"/>
      <c r="AD421" s="94" t="str">
        <f t="shared" si="49"/>
        <v/>
      </c>
    </row>
    <row r="422" spans="25:30">
      <c r="Y422" s="50" t="s">
        <v>794</v>
      </c>
      <c r="Z422" s="55">
        <v>2476</v>
      </c>
      <c r="AA422" s="98"/>
      <c r="AD422" s="94" t="str">
        <f t="shared" si="49"/>
        <v/>
      </c>
    </row>
    <row r="423" spans="25:30">
      <c r="Y423" s="50" t="s">
        <v>795</v>
      </c>
      <c r="Z423" s="55">
        <v>2703</v>
      </c>
      <c r="AA423" s="98"/>
      <c r="AD423" s="94" t="str">
        <f t="shared" si="49"/>
        <v/>
      </c>
    </row>
    <row r="424" spans="25:30">
      <c r="Y424" s="50" t="s">
        <v>796</v>
      </c>
      <c r="Z424" s="55">
        <v>1515</v>
      </c>
      <c r="AA424" s="98"/>
      <c r="AD424" s="94" t="str">
        <f t="shared" si="49"/>
        <v/>
      </c>
    </row>
    <row r="425" spans="25:30">
      <c r="Y425" s="50" t="s">
        <v>797</v>
      </c>
      <c r="Z425" s="55">
        <v>1688</v>
      </c>
      <c r="AA425" s="98"/>
      <c r="AD425" s="94" t="str">
        <f t="shared" si="49"/>
        <v/>
      </c>
    </row>
    <row r="426" spans="25:30">
      <c r="Y426" s="50" t="s">
        <v>798</v>
      </c>
      <c r="Z426" s="55">
        <v>1860</v>
      </c>
      <c r="AA426" s="98"/>
      <c r="AD426" s="94" t="str">
        <f t="shared" si="49"/>
        <v/>
      </c>
    </row>
    <row r="427" spans="25:30">
      <c r="Y427" s="50" t="s">
        <v>799</v>
      </c>
      <c r="Z427" s="55">
        <v>2037</v>
      </c>
      <c r="AA427" s="98"/>
      <c r="AD427" s="94" t="str">
        <f t="shared" si="49"/>
        <v/>
      </c>
    </row>
    <row r="428" spans="25:30">
      <c r="Y428" s="50" t="s">
        <v>800</v>
      </c>
      <c r="Z428" s="55">
        <v>1757</v>
      </c>
      <c r="AA428" s="98"/>
      <c r="AD428" s="94" t="str">
        <f t="shared" si="49"/>
        <v/>
      </c>
    </row>
    <row r="429" spans="25:30">
      <c r="Y429" s="50" t="s">
        <v>801</v>
      </c>
      <c r="Z429" s="55">
        <v>1960</v>
      </c>
      <c r="AA429" s="98"/>
      <c r="AD429" s="94" t="str">
        <f t="shared" si="49"/>
        <v/>
      </c>
    </row>
    <row r="430" spans="25:30">
      <c r="Y430" s="50" t="s">
        <v>802</v>
      </c>
      <c r="Z430" s="55">
        <v>2161</v>
      </c>
      <c r="AA430" s="98"/>
      <c r="AD430" s="94" t="str">
        <f t="shared" si="49"/>
        <v/>
      </c>
    </row>
    <row r="431" spans="25:30">
      <c r="Y431" s="50" t="s">
        <v>803</v>
      </c>
      <c r="Z431" s="55">
        <v>2362</v>
      </c>
      <c r="AA431" s="98"/>
      <c r="AD431" s="94" t="str">
        <f t="shared" si="49"/>
        <v/>
      </c>
    </row>
    <row r="432" spans="25:30">
      <c r="Y432" s="50" t="s">
        <v>804</v>
      </c>
      <c r="Z432" s="55">
        <v>1547</v>
      </c>
      <c r="AA432" s="98"/>
      <c r="AD432" s="94" t="str">
        <f t="shared" si="49"/>
        <v/>
      </c>
    </row>
    <row r="433" spans="25:30">
      <c r="Y433" s="50" t="s">
        <v>805</v>
      </c>
      <c r="Z433" s="55">
        <v>1722</v>
      </c>
      <c r="AA433" s="98"/>
      <c r="AD433" s="94" t="str">
        <f t="shared" si="49"/>
        <v/>
      </c>
    </row>
    <row r="434" spans="25:30">
      <c r="Y434" s="50" t="s">
        <v>806</v>
      </c>
      <c r="Z434" s="55">
        <v>1896</v>
      </c>
      <c r="AA434" s="98"/>
      <c r="AD434" s="94" t="str">
        <f t="shared" si="49"/>
        <v/>
      </c>
    </row>
    <row r="435" spans="25:30">
      <c r="Y435" s="50" t="s">
        <v>807</v>
      </c>
      <c r="Z435" s="55">
        <v>2073</v>
      </c>
      <c r="AA435" s="98"/>
      <c r="AD435" s="94" t="str">
        <f t="shared" si="49"/>
        <v/>
      </c>
    </row>
    <row r="436" spans="25:30">
      <c r="Y436" s="50" t="s">
        <v>808</v>
      </c>
      <c r="Z436" s="55">
        <v>1802</v>
      </c>
      <c r="AA436" s="98"/>
      <c r="AD436" s="94" t="str">
        <f t="shared" si="49"/>
        <v/>
      </c>
    </row>
    <row r="437" spans="25:30">
      <c r="Y437" s="50" t="s">
        <v>809</v>
      </c>
      <c r="Z437" s="55">
        <v>2005</v>
      </c>
      <c r="AA437" s="98"/>
      <c r="AD437" s="94" t="str">
        <f t="shared" si="49"/>
        <v/>
      </c>
    </row>
    <row r="438" spans="25:30">
      <c r="Y438" s="50" t="s">
        <v>810</v>
      </c>
      <c r="Z438" s="55">
        <v>2207</v>
      </c>
      <c r="AA438" s="98"/>
      <c r="AD438" s="94" t="str">
        <f t="shared" si="49"/>
        <v/>
      </c>
    </row>
    <row r="439" spans="25:30">
      <c r="Y439" s="50" t="s">
        <v>811</v>
      </c>
      <c r="Z439" s="55">
        <v>2410</v>
      </c>
      <c r="AA439" s="98"/>
      <c r="AD439" s="94" t="str">
        <f t="shared" si="49"/>
        <v/>
      </c>
    </row>
    <row r="440" spans="25:30">
      <c r="Y440" s="50" t="s">
        <v>100</v>
      </c>
      <c r="Z440" s="55">
        <v>24</v>
      </c>
      <c r="AA440" s="98"/>
      <c r="AD440" s="94" t="str">
        <f t="shared" si="49"/>
        <v/>
      </c>
    </row>
    <row r="441" spans="25:30">
      <c r="Y441" s="50" t="s">
        <v>106</v>
      </c>
      <c r="Z441" s="55">
        <v>29</v>
      </c>
      <c r="AA441" s="98"/>
      <c r="AD441" s="94" t="str">
        <f t="shared" si="49"/>
        <v/>
      </c>
    </row>
    <row r="442" spans="25:30">
      <c r="Y442" s="50" t="s">
        <v>111</v>
      </c>
      <c r="Z442" s="55">
        <v>34</v>
      </c>
      <c r="AA442" s="98"/>
      <c r="AD442" s="94" t="str">
        <f t="shared" si="49"/>
        <v/>
      </c>
    </row>
    <row r="443" spans="25:30">
      <c r="Y443" s="50" t="s">
        <v>114</v>
      </c>
      <c r="Z443" s="55">
        <v>39</v>
      </c>
      <c r="AA443" s="98"/>
      <c r="AD443" s="94" t="str">
        <f t="shared" si="49"/>
        <v/>
      </c>
    </row>
    <row r="444" spans="25:30">
      <c r="Y444" s="50" t="s">
        <v>129</v>
      </c>
      <c r="Z444" s="55">
        <v>30</v>
      </c>
      <c r="AA444" s="98"/>
      <c r="AD444" s="94" t="str">
        <f t="shared" si="49"/>
        <v/>
      </c>
    </row>
    <row r="445" spans="25:30">
      <c r="Y445" s="50" t="s">
        <v>133</v>
      </c>
      <c r="Z445" s="55">
        <v>51</v>
      </c>
      <c r="AA445" s="98"/>
      <c r="AD445" s="94" t="str">
        <f t="shared" si="49"/>
        <v/>
      </c>
    </row>
    <row r="446" spans="25:30">
      <c r="Y446" s="50" t="s">
        <v>137</v>
      </c>
      <c r="Z446" s="55">
        <v>4</v>
      </c>
      <c r="AA446" s="98"/>
      <c r="AD446" s="94" t="str">
        <f t="shared" si="49"/>
        <v/>
      </c>
    </row>
    <row r="447" spans="25:30">
      <c r="Y447" s="50" t="s">
        <v>140</v>
      </c>
      <c r="Z447" s="55">
        <v>142</v>
      </c>
      <c r="AA447" s="98"/>
      <c r="AD447" s="94" t="str">
        <f t="shared" si="49"/>
        <v/>
      </c>
    </row>
    <row r="448" spans="25:30">
      <c r="Y448" s="50" t="s">
        <v>143</v>
      </c>
      <c r="Z448" s="55">
        <v>10</v>
      </c>
      <c r="AA448" s="98"/>
      <c r="AD448" s="94" t="str">
        <f t="shared" si="49"/>
        <v/>
      </c>
    </row>
    <row r="449" spans="25:30">
      <c r="Y449" s="50" t="s">
        <v>146</v>
      </c>
      <c r="Z449" s="55">
        <v>10</v>
      </c>
      <c r="AA449" s="98"/>
      <c r="AD449" s="94" t="str">
        <f t="shared" si="49"/>
        <v/>
      </c>
    </row>
    <row r="450" spans="25:30">
      <c r="Y450" s="50" t="s">
        <v>149</v>
      </c>
      <c r="Z450" s="55">
        <v>38</v>
      </c>
      <c r="AA450" s="98"/>
      <c r="AD450" s="94" t="str">
        <f t="shared" si="49"/>
        <v/>
      </c>
    </row>
    <row r="451" spans="25:30">
      <c r="Y451" s="50" t="s">
        <v>152</v>
      </c>
      <c r="Z451" s="55">
        <v>38</v>
      </c>
      <c r="AA451" s="98"/>
      <c r="AD451" s="94" t="str">
        <f t="shared" si="49"/>
        <v/>
      </c>
    </row>
    <row r="452" spans="25:30">
      <c r="Y452" s="50" t="s">
        <v>155</v>
      </c>
      <c r="Z452" s="55">
        <v>128</v>
      </c>
      <c r="AA452" s="98"/>
      <c r="AD452" s="94" t="str">
        <f t="shared" si="49"/>
        <v/>
      </c>
    </row>
    <row r="453" spans="25:30">
      <c r="Y453" s="50" t="s">
        <v>158</v>
      </c>
      <c r="Z453" s="55">
        <v>250</v>
      </c>
      <c r="AA453" s="98"/>
      <c r="AD453" s="94" t="str">
        <f t="shared" si="49"/>
        <v/>
      </c>
    </row>
    <row r="454" spans="25:30">
      <c r="Y454" s="50" t="s">
        <v>161</v>
      </c>
      <c r="Z454" s="55">
        <v>123</v>
      </c>
      <c r="AA454" s="98"/>
      <c r="AD454" s="94" t="str">
        <f t="shared" si="49"/>
        <v/>
      </c>
    </row>
    <row r="455" spans="25:30">
      <c r="Y455" s="50" t="s">
        <v>164</v>
      </c>
      <c r="Z455" s="55">
        <v>123</v>
      </c>
      <c r="AA455" s="98"/>
      <c r="AD455" s="94" t="str">
        <f t="shared" si="49"/>
        <v/>
      </c>
    </row>
    <row r="456" spans="25:30">
      <c r="Y456" s="50" t="s">
        <v>167</v>
      </c>
      <c r="Z456" s="55">
        <v>15</v>
      </c>
      <c r="AA456" s="98"/>
      <c r="AD456" s="94" t="str">
        <f t="shared" si="49"/>
        <v/>
      </c>
    </row>
    <row r="457" spans="25:30">
      <c r="Y457" s="50" t="s">
        <v>170</v>
      </c>
      <c r="Z457" s="55">
        <v>15</v>
      </c>
      <c r="AA457" s="98"/>
      <c r="AD457" s="94" t="str">
        <f t="shared" si="49"/>
        <v/>
      </c>
    </row>
    <row r="458" spans="25:30">
      <c r="Y458" s="50" t="s">
        <v>173</v>
      </c>
      <c r="Z458" s="55">
        <v>29</v>
      </c>
      <c r="AA458" s="98"/>
      <c r="AD458" s="94" t="str">
        <f t="shared" si="49"/>
        <v/>
      </c>
    </row>
    <row r="459" spans="25:30">
      <c r="Y459" s="50" t="s">
        <v>176</v>
      </c>
      <c r="Z459" s="55">
        <v>39</v>
      </c>
      <c r="AA459" s="98"/>
      <c r="AD459" s="94" t="str">
        <f t="shared" si="49"/>
        <v/>
      </c>
    </row>
    <row r="460" spans="25:30">
      <c r="Y460" s="50" t="s">
        <v>179</v>
      </c>
      <c r="Z460" s="55">
        <v>48</v>
      </c>
      <c r="AA460" s="98"/>
      <c r="AD460" s="94" t="str">
        <f t="shared" si="49"/>
        <v/>
      </c>
    </row>
    <row r="461" spans="25:30">
      <c r="Y461" s="50" t="s">
        <v>182</v>
      </c>
      <c r="Z461" s="55">
        <v>48</v>
      </c>
      <c r="AA461" s="98"/>
      <c r="AD461" s="94" t="str">
        <f t="shared" si="49"/>
        <v/>
      </c>
    </row>
    <row r="462" spans="25:30">
      <c r="Y462" s="50" t="s">
        <v>185</v>
      </c>
      <c r="Z462" s="55">
        <v>184</v>
      </c>
      <c r="AA462" s="98"/>
      <c r="AD462" s="94" t="str">
        <f t="shared" si="49"/>
        <v/>
      </c>
    </row>
    <row r="463" spans="25:30">
      <c r="Y463" s="50" t="s">
        <v>188</v>
      </c>
      <c r="Z463" s="55">
        <v>40</v>
      </c>
      <c r="AA463" s="98"/>
      <c r="AD463" s="94" t="str">
        <f t="shared" si="49"/>
        <v/>
      </c>
    </row>
    <row r="464" spans="25:30">
      <c r="Y464" s="50" t="s">
        <v>191</v>
      </c>
      <c r="Z464" s="55">
        <v>35</v>
      </c>
      <c r="AA464" s="98"/>
      <c r="AD464" s="94" t="str">
        <f t="shared" si="49"/>
        <v/>
      </c>
    </row>
    <row r="465" spans="25:30">
      <c r="Y465" s="50" t="s">
        <v>194</v>
      </c>
      <c r="Z465" s="55">
        <v>145</v>
      </c>
      <c r="AA465" s="98"/>
      <c r="AD465" s="94" t="str">
        <f t="shared" si="49"/>
        <v/>
      </c>
    </row>
    <row r="466" spans="25:30">
      <c r="Y466" s="50" t="s">
        <v>197</v>
      </c>
      <c r="Z466" s="55">
        <v>325</v>
      </c>
      <c r="AA466" s="98"/>
      <c r="AD466" s="94" t="str">
        <f t="shared" si="49"/>
        <v/>
      </c>
    </row>
    <row r="467" spans="25:30">
      <c r="Y467" s="50"/>
      <c r="Z467" s="55"/>
      <c r="AA467" s="98"/>
      <c r="AD467" s="94" t="str">
        <f t="shared" ref="AD467:AD530" si="50">IFERROR(VLOOKUP(AC467,AA:AB,2,FALSE),"")</f>
        <v/>
      </c>
    </row>
    <row r="468" spans="25:30">
      <c r="Y468" s="50"/>
      <c r="Z468" s="55"/>
      <c r="AA468" s="98"/>
      <c r="AD468" s="94" t="str">
        <f t="shared" si="50"/>
        <v/>
      </c>
    </row>
    <row r="469" spans="25:30">
      <c r="Y469" s="50"/>
      <c r="Z469" s="55"/>
      <c r="AA469" s="98"/>
      <c r="AD469" s="94" t="str">
        <f t="shared" si="50"/>
        <v/>
      </c>
    </row>
    <row r="470" spans="25:30">
      <c r="Y470" s="50"/>
      <c r="Z470" s="55"/>
      <c r="AA470" s="98"/>
      <c r="AD470" s="94" t="str">
        <f t="shared" si="50"/>
        <v/>
      </c>
    </row>
    <row r="471" spans="25:30">
      <c r="Y471" s="50"/>
      <c r="Z471" s="55"/>
      <c r="AA471" s="98"/>
      <c r="AD471" s="94" t="str">
        <f t="shared" si="50"/>
        <v/>
      </c>
    </row>
    <row r="472" spans="25:30">
      <c r="Y472" s="50"/>
      <c r="Z472" s="55"/>
      <c r="AA472" s="98"/>
      <c r="AD472" s="94" t="str">
        <f t="shared" si="50"/>
        <v/>
      </c>
    </row>
    <row r="473" spans="25:30">
      <c r="Y473" s="50"/>
      <c r="Z473" s="55"/>
      <c r="AA473" s="98"/>
      <c r="AD473" s="94" t="str">
        <f t="shared" si="50"/>
        <v/>
      </c>
    </row>
    <row r="474" spans="25:30">
      <c r="Y474" s="50"/>
      <c r="Z474" s="55"/>
      <c r="AA474" s="98"/>
      <c r="AD474" s="94" t="str">
        <f t="shared" si="50"/>
        <v/>
      </c>
    </row>
    <row r="475" spans="25:30">
      <c r="Y475" s="50"/>
      <c r="Z475" s="55"/>
      <c r="AA475" s="98"/>
      <c r="AD475" s="94" t="str">
        <f t="shared" si="50"/>
        <v/>
      </c>
    </row>
    <row r="476" spans="25:30">
      <c r="Y476" s="50"/>
      <c r="Z476" s="55"/>
      <c r="AA476" s="98"/>
      <c r="AD476" s="94" t="str">
        <f t="shared" si="50"/>
        <v/>
      </c>
    </row>
    <row r="477" spans="25:30">
      <c r="Y477" s="50"/>
      <c r="Z477" s="55"/>
      <c r="AA477" s="98"/>
      <c r="AD477" s="94" t="str">
        <f t="shared" si="50"/>
        <v/>
      </c>
    </row>
    <row r="478" spans="25:30">
      <c r="Y478" s="50"/>
      <c r="Z478" s="55"/>
      <c r="AA478" s="98"/>
      <c r="AD478" s="94" t="str">
        <f t="shared" si="50"/>
        <v/>
      </c>
    </row>
    <row r="479" spans="25:30">
      <c r="Y479" s="50"/>
      <c r="Z479" s="55"/>
      <c r="AA479" s="98"/>
      <c r="AD479" s="94" t="str">
        <f t="shared" si="50"/>
        <v/>
      </c>
    </row>
    <row r="480" spans="25:30">
      <c r="Y480" s="50"/>
      <c r="Z480" s="55"/>
      <c r="AA480" s="98"/>
      <c r="AD480" s="94" t="str">
        <f t="shared" si="50"/>
        <v/>
      </c>
    </row>
    <row r="481" spans="25:30">
      <c r="Y481" s="50"/>
      <c r="Z481" s="55"/>
      <c r="AA481" s="98"/>
      <c r="AD481" s="94" t="str">
        <f t="shared" si="50"/>
        <v/>
      </c>
    </row>
    <row r="482" spans="25:30">
      <c r="Y482" s="50"/>
      <c r="Z482" s="55"/>
      <c r="AA482" s="98"/>
      <c r="AD482" s="94" t="str">
        <f t="shared" si="50"/>
        <v/>
      </c>
    </row>
    <row r="483" spans="25:30">
      <c r="Y483" s="50"/>
      <c r="Z483" s="55"/>
      <c r="AA483" s="98"/>
      <c r="AD483" s="94" t="str">
        <f t="shared" si="50"/>
        <v/>
      </c>
    </row>
    <row r="484" spans="25:30">
      <c r="Y484" s="50"/>
      <c r="Z484" s="55"/>
      <c r="AA484" s="98"/>
      <c r="AD484" s="94" t="str">
        <f t="shared" si="50"/>
        <v/>
      </c>
    </row>
    <row r="485" spans="25:30">
      <c r="Y485" s="50"/>
      <c r="Z485" s="55"/>
      <c r="AA485" s="98"/>
      <c r="AD485" s="94" t="str">
        <f t="shared" si="50"/>
        <v/>
      </c>
    </row>
    <row r="486" spans="25:30">
      <c r="Y486" s="50"/>
      <c r="Z486" s="55"/>
      <c r="AA486" s="98"/>
      <c r="AD486" s="94" t="str">
        <f t="shared" si="50"/>
        <v/>
      </c>
    </row>
    <row r="487" spans="25:30">
      <c r="Y487" s="50"/>
      <c r="Z487" s="55"/>
      <c r="AA487" s="98"/>
      <c r="AD487" s="94" t="str">
        <f t="shared" si="50"/>
        <v/>
      </c>
    </row>
    <row r="488" spans="25:30">
      <c r="Y488" s="50"/>
      <c r="Z488" s="55"/>
      <c r="AA488" s="98"/>
      <c r="AD488" s="94" t="str">
        <f t="shared" si="50"/>
        <v/>
      </c>
    </row>
    <row r="489" spans="25:30">
      <c r="Y489" s="50"/>
      <c r="Z489" s="55"/>
      <c r="AA489" s="98"/>
      <c r="AD489" s="94" t="str">
        <f t="shared" si="50"/>
        <v/>
      </c>
    </row>
    <row r="490" spans="25:30">
      <c r="Y490" s="50"/>
      <c r="Z490" s="55"/>
      <c r="AA490" s="98"/>
      <c r="AD490" s="94" t="str">
        <f t="shared" si="50"/>
        <v/>
      </c>
    </row>
    <row r="491" spans="25:30">
      <c r="Y491" s="50"/>
      <c r="Z491" s="55"/>
      <c r="AA491" s="98"/>
      <c r="AD491" s="94" t="str">
        <f t="shared" si="50"/>
        <v/>
      </c>
    </row>
    <row r="492" spans="25:30">
      <c r="Y492" s="50"/>
      <c r="Z492" s="55"/>
      <c r="AA492" s="98"/>
      <c r="AD492" s="94" t="str">
        <f t="shared" si="50"/>
        <v/>
      </c>
    </row>
    <row r="493" spans="25:30">
      <c r="Y493" s="50"/>
      <c r="Z493" s="55"/>
      <c r="AA493" s="98"/>
      <c r="AD493" s="94" t="str">
        <f t="shared" si="50"/>
        <v/>
      </c>
    </row>
    <row r="494" spans="25:30">
      <c r="Y494" s="50"/>
      <c r="Z494" s="55"/>
      <c r="AA494" s="98"/>
      <c r="AD494" s="94" t="str">
        <f t="shared" si="50"/>
        <v/>
      </c>
    </row>
    <row r="495" spans="25:30">
      <c r="Y495" s="50"/>
      <c r="Z495" s="55"/>
      <c r="AA495" s="98"/>
      <c r="AD495" s="94" t="str">
        <f t="shared" si="50"/>
        <v/>
      </c>
    </row>
    <row r="496" spans="25:30">
      <c r="Y496" s="50"/>
      <c r="Z496" s="55"/>
      <c r="AA496" s="98"/>
      <c r="AD496" s="94" t="str">
        <f t="shared" si="50"/>
        <v/>
      </c>
    </row>
    <row r="497" spans="25:30">
      <c r="Y497" s="50"/>
      <c r="Z497" s="55"/>
      <c r="AA497" s="98"/>
      <c r="AD497" s="94" t="str">
        <f t="shared" si="50"/>
        <v/>
      </c>
    </row>
    <row r="498" spans="25:30">
      <c r="Y498" s="50"/>
      <c r="Z498" s="55"/>
      <c r="AA498" s="98"/>
      <c r="AD498" s="94" t="str">
        <f t="shared" si="50"/>
        <v/>
      </c>
    </row>
    <row r="499" spans="25:30">
      <c r="Y499" s="50"/>
      <c r="Z499" s="55"/>
      <c r="AA499" s="98"/>
      <c r="AD499" s="94" t="str">
        <f t="shared" si="50"/>
        <v/>
      </c>
    </row>
    <row r="500" spans="25:30">
      <c r="Y500" s="50"/>
      <c r="Z500" s="55"/>
      <c r="AA500" s="98"/>
      <c r="AD500" s="94" t="str">
        <f t="shared" si="50"/>
        <v/>
      </c>
    </row>
    <row r="501" spans="25:30">
      <c r="Y501" s="50"/>
      <c r="Z501" s="55"/>
      <c r="AA501" s="98"/>
      <c r="AD501" s="94" t="str">
        <f t="shared" si="50"/>
        <v/>
      </c>
    </row>
    <row r="502" spans="25:30">
      <c r="Y502" s="50"/>
      <c r="Z502" s="55"/>
      <c r="AA502" s="98"/>
      <c r="AD502" s="94" t="str">
        <f t="shared" si="50"/>
        <v/>
      </c>
    </row>
    <row r="503" spans="25:30">
      <c r="Y503" s="50"/>
      <c r="Z503" s="55"/>
      <c r="AA503" s="98"/>
      <c r="AD503" s="94" t="str">
        <f t="shared" si="50"/>
        <v/>
      </c>
    </row>
    <row r="504" spans="25:30">
      <c r="Y504" s="50"/>
      <c r="Z504" s="55"/>
      <c r="AA504" s="98"/>
      <c r="AD504" s="94" t="str">
        <f t="shared" si="50"/>
        <v/>
      </c>
    </row>
    <row r="505" spans="25:30">
      <c r="Y505" s="50"/>
      <c r="Z505" s="55"/>
      <c r="AA505" s="98"/>
      <c r="AD505" s="94" t="str">
        <f t="shared" si="50"/>
        <v/>
      </c>
    </row>
    <row r="506" spans="25:30">
      <c r="Y506" s="50"/>
      <c r="Z506" s="55"/>
      <c r="AA506" s="98"/>
      <c r="AD506" s="94" t="str">
        <f t="shared" si="50"/>
        <v/>
      </c>
    </row>
    <row r="507" spans="25:30">
      <c r="Y507" s="50"/>
      <c r="Z507" s="55"/>
      <c r="AA507" s="98"/>
      <c r="AD507" s="94" t="str">
        <f t="shared" si="50"/>
        <v/>
      </c>
    </row>
    <row r="508" spans="25:30">
      <c r="Y508" s="50"/>
      <c r="Z508" s="55"/>
      <c r="AA508" s="98"/>
      <c r="AD508" s="94" t="str">
        <f t="shared" si="50"/>
        <v/>
      </c>
    </row>
    <row r="509" spans="25:30">
      <c r="Y509" s="50"/>
      <c r="Z509" s="55"/>
      <c r="AA509" s="98"/>
      <c r="AD509" s="94" t="str">
        <f t="shared" si="50"/>
        <v/>
      </c>
    </row>
    <row r="510" spans="25:30">
      <c r="Y510" s="50"/>
      <c r="Z510" s="55"/>
      <c r="AA510" s="98"/>
      <c r="AD510" s="94" t="str">
        <f t="shared" si="50"/>
        <v/>
      </c>
    </row>
    <row r="511" spans="25:30">
      <c r="Y511" s="50"/>
      <c r="Z511" s="55"/>
      <c r="AA511" s="98"/>
      <c r="AD511" s="94" t="str">
        <f t="shared" si="50"/>
        <v/>
      </c>
    </row>
    <row r="512" spans="25:30">
      <c r="Y512" s="50"/>
      <c r="Z512" s="55"/>
      <c r="AA512" s="98"/>
      <c r="AD512" s="94" t="str">
        <f t="shared" si="50"/>
        <v/>
      </c>
    </row>
    <row r="513" spans="25:30">
      <c r="Y513" s="50"/>
      <c r="Z513" s="55"/>
      <c r="AA513" s="98"/>
      <c r="AD513" s="94" t="str">
        <f t="shared" si="50"/>
        <v/>
      </c>
    </row>
    <row r="514" spans="25:30">
      <c r="Y514" s="50"/>
      <c r="Z514" s="55"/>
      <c r="AA514" s="98"/>
      <c r="AD514" s="94" t="str">
        <f t="shared" si="50"/>
        <v/>
      </c>
    </row>
    <row r="515" spans="25:30">
      <c r="Y515" s="50"/>
      <c r="Z515" s="55"/>
      <c r="AA515" s="98"/>
      <c r="AD515" s="94" t="str">
        <f t="shared" si="50"/>
        <v/>
      </c>
    </row>
    <row r="516" spans="25:30">
      <c r="Y516" s="50"/>
      <c r="Z516" s="55"/>
      <c r="AA516" s="98"/>
      <c r="AD516" s="94" t="str">
        <f t="shared" si="50"/>
        <v/>
      </c>
    </row>
    <row r="517" spans="25:30">
      <c r="Y517" s="50"/>
      <c r="Z517" s="55"/>
      <c r="AA517" s="98"/>
      <c r="AD517" s="94" t="str">
        <f t="shared" si="50"/>
        <v/>
      </c>
    </row>
    <row r="518" spans="25:30">
      <c r="Y518" s="50"/>
      <c r="Z518" s="55"/>
      <c r="AA518" s="98"/>
      <c r="AD518" s="94" t="str">
        <f t="shared" si="50"/>
        <v/>
      </c>
    </row>
    <row r="519" spans="25:30">
      <c r="Y519" s="50"/>
      <c r="Z519" s="55"/>
      <c r="AA519" s="98"/>
      <c r="AD519" s="94" t="str">
        <f t="shared" si="50"/>
        <v/>
      </c>
    </row>
    <row r="520" spans="25:30">
      <c r="Y520" s="50"/>
      <c r="Z520" s="55"/>
      <c r="AA520" s="98"/>
      <c r="AD520" s="94" t="str">
        <f t="shared" si="50"/>
        <v/>
      </c>
    </row>
    <row r="521" spans="25:30">
      <c r="Y521" s="50"/>
      <c r="Z521" s="55"/>
      <c r="AA521" s="98"/>
      <c r="AD521" s="94" t="str">
        <f t="shared" si="50"/>
        <v/>
      </c>
    </row>
    <row r="522" spans="25:30">
      <c r="Y522" s="50"/>
      <c r="Z522" s="55"/>
      <c r="AA522" s="98"/>
      <c r="AD522" s="94" t="str">
        <f t="shared" si="50"/>
        <v/>
      </c>
    </row>
    <row r="523" spans="25:30">
      <c r="Y523" s="50"/>
      <c r="Z523" s="55"/>
      <c r="AA523" s="98"/>
      <c r="AD523" s="94" t="str">
        <f t="shared" si="50"/>
        <v/>
      </c>
    </row>
    <row r="524" spans="25:30">
      <c r="Y524" s="50"/>
      <c r="Z524" s="55"/>
      <c r="AA524" s="98"/>
      <c r="AD524" s="94" t="str">
        <f t="shared" si="50"/>
        <v/>
      </c>
    </row>
    <row r="525" spans="25:30">
      <c r="Y525" s="50"/>
      <c r="Z525" s="55"/>
      <c r="AA525" s="98"/>
      <c r="AD525" s="94" t="str">
        <f t="shared" si="50"/>
        <v/>
      </c>
    </row>
    <row r="526" spans="25:30">
      <c r="Y526" s="50"/>
      <c r="Z526" s="55"/>
      <c r="AA526" s="98"/>
      <c r="AD526" s="94" t="str">
        <f t="shared" si="50"/>
        <v/>
      </c>
    </row>
    <row r="527" spans="25:30">
      <c r="Y527" s="50"/>
      <c r="Z527" s="55"/>
      <c r="AA527" s="98"/>
      <c r="AD527" s="94" t="str">
        <f t="shared" si="50"/>
        <v/>
      </c>
    </row>
    <row r="528" spans="25:30">
      <c r="Y528" s="50"/>
      <c r="Z528" s="55"/>
      <c r="AA528" s="98"/>
      <c r="AD528" s="94" t="str">
        <f t="shared" si="50"/>
        <v/>
      </c>
    </row>
    <row r="529" spans="25:30">
      <c r="Y529" s="50"/>
      <c r="Z529" s="55"/>
      <c r="AA529" s="98"/>
      <c r="AD529" s="94" t="str">
        <f t="shared" si="50"/>
        <v/>
      </c>
    </row>
    <row r="530" spans="25:30">
      <c r="Y530" s="50"/>
      <c r="Z530" s="55"/>
      <c r="AA530" s="98"/>
      <c r="AD530" s="94" t="str">
        <f t="shared" si="50"/>
        <v/>
      </c>
    </row>
    <row r="531" spans="25:30">
      <c r="Y531" s="50"/>
      <c r="Z531" s="55"/>
      <c r="AA531" s="98"/>
      <c r="AD531" s="94" t="str">
        <f t="shared" ref="AD531:AD594" si="51">IFERROR(VLOOKUP(AC531,AA:AB,2,FALSE),"")</f>
        <v/>
      </c>
    </row>
    <row r="532" spans="25:30">
      <c r="Y532" s="50"/>
      <c r="Z532" s="55"/>
      <c r="AA532" s="98"/>
      <c r="AD532" s="94" t="str">
        <f t="shared" si="51"/>
        <v/>
      </c>
    </row>
    <row r="533" spans="25:30">
      <c r="Y533" s="50"/>
      <c r="Z533" s="55"/>
      <c r="AA533" s="98"/>
      <c r="AD533" s="94" t="str">
        <f t="shared" si="51"/>
        <v/>
      </c>
    </row>
    <row r="534" spans="25:30">
      <c r="Y534" s="50"/>
      <c r="Z534" s="55"/>
      <c r="AA534" s="98"/>
      <c r="AD534" s="94" t="str">
        <f t="shared" si="51"/>
        <v/>
      </c>
    </row>
    <row r="535" spans="25:30">
      <c r="Y535" s="50"/>
      <c r="Z535" s="55"/>
      <c r="AA535" s="98"/>
      <c r="AD535" s="94" t="str">
        <f t="shared" si="51"/>
        <v/>
      </c>
    </row>
    <row r="536" spans="25:30">
      <c r="Y536" s="50"/>
      <c r="Z536" s="55"/>
      <c r="AA536" s="98"/>
      <c r="AD536" s="94" t="str">
        <f t="shared" si="51"/>
        <v/>
      </c>
    </row>
    <row r="537" spans="25:30">
      <c r="Y537" s="50"/>
      <c r="Z537" s="55"/>
      <c r="AA537" s="98"/>
      <c r="AD537" s="94" t="str">
        <f t="shared" si="51"/>
        <v/>
      </c>
    </row>
    <row r="538" spans="25:30">
      <c r="Y538" s="50"/>
      <c r="Z538" s="55"/>
      <c r="AA538" s="98"/>
      <c r="AD538" s="94" t="str">
        <f t="shared" si="51"/>
        <v/>
      </c>
    </row>
    <row r="539" spans="25:30">
      <c r="Y539" s="50"/>
      <c r="Z539" s="55"/>
      <c r="AA539" s="98"/>
      <c r="AD539" s="94" t="str">
        <f t="shared" si="51"/>
        <v/>
      </c>
    </row>
    <row r="540" spans="25:30">
      <c r="Y540" s="50"/>
      <c r="Z540" s="55"/>
      <c r="AA540" s="98"/>
      <c r="AD540" s="94" t="str">
        <f t="shared" si="51"/>
        <v/>
      </c>
    </row>
    <row r="541" spans="25:30">
      <c r="Y541" s="50"/>
      <c r="Z541" s="55"/>
      <c r="AA541" s="98"/>
      <c r="AD541" s="94" t="str">
        <f t="shared" si="51"/>
        <v/>
      </c>
    </row>
    <row r="542" spans="25:30">
      <c r="Y542" s="50"/>
      <c r="Z542" s="55"/>
      <c r="AA542" s="98"/>
      <c r="AD542" s="94" t="str">
        <f t="shared" si="51"/>
        <v/>
      </c>
    </row>
    <row r="543" spans="25:30">
      <c r="Y543" s="50"/>
      <c r="Z543" s="55"/>
      <c r="AA543" s="98"/>
      <c r="AD543" s="94" t="str">
        <f t="shared" si="51"/>
        <v/>
      </c>
    </row>
    <row r="544" spans="25:30">
      <c r="Y544" s="50"/>
      <c r="Z544" s="55"/>
      <c r="AA544" s="98"/>
      <c r="AD544" s="94" t="str">
        <f t="shared" si="51"/>
        <v/>
      </c>
    </row>
    <row r="545" spans="25:30">
      <c r="Y545" s="50"/>
      <c r="Z545" s="55"/>
      <c r="AA545" s="98"/>
      <c r="AD545" s="94" t="str">
        <f t="shared" si="51"/>
        <v/>
      </c>
    </row>
    <row r="546" spans="25:30">
      <c r="Y546" s="50"/>
      <c r="Z546" s="55"/>
      <c r="AA546" s="98"/>
      <c r="AD546" s="94" t="str">
        <f t="shared" si="51"/>
        <v/>
      </c>
    </row>
    <row r="547" spans="25:30">
      <c r="Y547" s="50"/>
      <c r="Z547" s="55"/>
      <c r="AA547" s="98"/>
      <c r="AD547" s="94" t="str">
        <f t="shared" si="51"/>
        <v/>
      </c>
    </row>
    <row r="548" spans="25:30">
      <c r="Y548" s="50"/>
      <c r="Z548" s="55"/>
      <c r="AA548" s="98"/>
      <c r="AD548" s="94" t="str">
        <f t="shared" si="51"/>
        <v/>
      </c>
    </row>
    <row r="549" spans="25:30">
      <c r="Y549" s="50"/>
      <c r="Z549" s="55"/>
      <c r="AA549" s="98"/>
      <c r="AD549" s="94" t="str">
        <f t="shared" si="51"/>
        <v/>
      </c>
    </row>
    <row r="550" spans="25:30">
      <c r="Y550" s="50"/>
      <c r="Z550" s="55"/>
      <c r="AA550" s="98"/>
      <c r="AD550" s="94" t="str">
        <f t="shared" si="51"/>
        <v/>
      </c>
    </row>
    <row r="551" spans="25:30">
      <c r="Y551" s="50"/>
      <c r="Z551" s="55"/>
      <c r="AA551" s="98"/>
      <c r="AD551" s="94" t="str">
        <f t="shared" si="51"/>
        <v/>
      </c>
    </row>
    <row r="552" spans="25:30">
      <c r="Y552" s="50"/>
      <c r="Z552" s="55"/>
      <c r="AA552" s="98"/>
      <c r="AD552" s="94" t="str">
        <f t="shared" si="51"/>
        <v/>
      </c>
    </row>
    <row r="553" spans="25:30">
      <c r="Y553" s="50"/>
      <c r="Z553" s="55"/>
      <c r="AA553" s="98"/>
      <c r="AD553" s="94" t="str">
        <f t="shared" si="51"/>
        <v/>
      </c>
    </row>
    <row r="554" spans="25:30">
      <c r="Y554" s="50"/>
      <c r="Z554" s="55"/>
      <c r="AA554" s="98"/>
      <c r="AD554" s="94" t="str">
        <f t="shared" si="51"/>
        <v/>
      </c>
    </row>
    <row r="555" spans="25:30">
      <c r="Y555" s="50"/>
      <c r="Z555" s="55"/>
      <c r="AA555" s="98"/>
      <c r="AD555" s="94" t="str">
        <f t="shared" si="51"/>
        <v/>
      </c>
    </row>
    <row r="556" spans="25:30">
      <c r="Y556" s="50"/>
      <c r="Z556" s="55"/>
      <c r="AA556" s="98"/>
      <c r="AD556" s="94" t="str">
        <f t="shared" si="51"/>
        <v/>
      </c>
    </row>
    <row r="557" spans="25:30">
      <c r="Y557" s="50"/>
      <c r="Z557" s="55"/>
      <c r="AA557" s="98"/>
      <c r="AD557" s="94" t="str">
        <f t="shared" si="51"/>
        <v/>
      </c>
    </row>
    <row r="558" spans="25:30">
      <c r="Y558" s="50"/>
      <c r="Z558" s="55"/>
      <c r="AA558" s="98"/>
      <c r="AD558" s="94" t="str">
        <f t="shared" si="51"/>
        <v/>
      </c>
    </row>
    <row r="559" spans="25:30">
      <c r="Y559" s="50"/>
      <c r="Z559" s="55"/>
      <c r="AA559" s="98"/>
      <c r="AD559" s="94" t="str">
        <f t="shared" si="51"/>
        <v/>
      </c>
    </row>
    <row r="560" spans="25:30">
      <c r="Y560" s="50"/>
      <c r="Z560" s="55"/>
      <c r="AA560" s="98"/>
      <c r="AD560" s="94" t="str">
        <f t="shared" si="51"/>
        <v/>
      </c>
    </row>
    <row r="561" spans="25:30">
      <c r="Y561" s="50"/>
      <c r="Z561" s="55"/>
      <c r="AA561" s="98"/>
      <c r="AD561" s="94" t="str">
        <f t="shared" si="51"/>
        <v/>
      </c>
    </row>
    <row r="562" spans="25:30">
      <c r="Y562" s="50"/>
      <c r="Z562" s="55"/>
      <c r="AA562" s="98"/>
      <c r="AD562" s="94" t="str">
        <f t="shared" si="51"/>
        <v/>
      </c>
    </row>
    <row r="563" spans="25:30">
      <c r="Y563" s="50"/>
      <c r="Z563" s="55"/>
      <c r="AA563" s="98"/>
      <c r="AD563" s="94" t="str">
        <f t="shared" si="51"/>
        <v/>
      </c>
    </row>
    <row r="564" spans="25:30">
      <c r="Y564" s="50"/>
      <c r="Z564" s="55"/>
      <c r="AA564" s="98"/>
      <c r="AD564" s="94" t="str">
        <f t="shared" si="51"/>
        <v/>
      </c>
    </row>
    <row r="565" spans="25:30">
      <c r="Y565" s="50"/>
      <c r="Z565" s="55"/>
      <c r="AA565" s="98"/>
      <c r="AD565" s="94" t="str">
        <f t="shared" si="51"/>
        <v/>
      </c>
    </row>
    <row r="566" spans="25:30">
      <c r="Y566" s="50"/>
      <c r="Z566" s="55"/>
      <c r="AA566" s="98"/>
      <c r="AD566" s="94" t="str">
        <f t="shared" si="51"/>
        <v/>
      </c>
    </row>
    <row r="567" spans="25:30">
      <c r="Y567" s="50"/>
      <c r="Z567" s="55"/>
      <c r="AA567" s="98"/>
      <c r="AD567" s="94" t="str">
        <f t="shared" si="51"/>
        <v/>
      </c>
    </row>
    <row r="568" spans="25:30">
      <c r="Y568" s="50"/>
      <c r="Z568" s="55"/>
      <c r="AA568" s="98"/>
      <c r="AD568" s="94" t="str">
        <f t="shared" si="51"/>
        <v/>
      </c>
    </row>
    <row r="569" spans="25:30">
      <c r="Y569" s="50"/>
      <c r="Z569" s="55"/>
      <c r="AA569" s="98"/>
      <c r="AD569" s="94" t="str">
        <f t="shared" si="51"/>
        <v/>
      </c>
    </row>
    <row r="570" spans="25:30">
      <c r="Y570" s="50"/>
      <c r="Z570" s="55"/>
      <c r="AA570" s="98"/>
      <c r="AD570" s="94" t="str">
        <f t="shared" si="51"/>
        <v/>
      </c>
    </row>
    <row r="571" spans="25:30">
      <c r="Y571" s="50"/>
      <c r="Z571" s="55"/>
      <c r="AA571" s="98"/>
      <c r="AD571" s="94" t="str">
        <f t="shared" si="51"/>
        <v/>
      </c>
    </row>
    <row r="572" spans="25:30">
      <c r="Y572" s="50"/>
      <c r="Z572" s="55"/>
      <c r="AA572" s="98"/>
      <c r="AD572" s="94" t="str">
        <f t="shared" si="51"/>
        <v/>
      </c>
    </row>
    <row r="573" spans="25:30">
      <c r="Y573" s="50"/>
      <c r="Z573" s="55"/>
      <c r="AA573" s="98"/>
      <c r="AD573" s="94" t="str">
        <f t="shared" si="51"/>
        <v/>
      </c>
    </row>
    <row r="574" spans="25:30">
      <c r="Y574" s="50"/>
      <c r="Z574" s="55"/>
      <c r="AA574" s="98"/>
      <c r="AD574" s="94" t="str">
        <f t="shared" si="51"/>
        <v/>
      </c>
    </row>
    <row r="575" spans="25:30">
      <c r="Y575" s="50"/>
      <c r="Z575" s="55"/>
      <c r="AA575" s="98"/>
      <c r="AD575" s="94" t="str">
        <f t="shared" si="51"/>
        <v/>
      </c>
    </row>
    <row r="576" spans="25:30">
      <c r="Y576" s="50"/>
      <c r="Z576" s="55"/>
      <c r="AA576" s="98"/>
      <c r="AD576" s="94" t="str">
        <f t="shared" si="51"/>
        <v/>
      </c>
    </row>
    <row r="577" spans="25:30">
      <c r="Y577" s="50"/>
      <c r="Z577" s="55"/>
      <c r="AA577" s="98"/>
      <c r="AD577" s="94" t="str">
        <f t="shared" si="51"/>
        <v/>
      </c>
    </row>
    <row r="578" spans="25:30">
      <c r="Y578" s="50"/>
      <c r="Z578" s="55"/>
      <c r="AA578" s="98"/>
      <c r="AD578" s="94" t="str">
        <f t="shared" si="51"/>
        <v/>
      </c>
    </row>
    <row r="579" spans="25:30">
      <c r="Y579" s="50"/>
      <c r="Z579" s="55"/>
      <c r="AA579" s="98"/>
      <c r="AD579" s="94" t="str">
        <f t="shared" si="51"/>
        <v/>
      </c>
    </row>
    <row r="580" spans="25:30">
      <c r="Y580" s="50"/>
      <c r="Z580" s="55"/>
      <c r="AA580" s="98"/>
      <c r="AD580" s="94" t="str">
        <f t="shared" si="51"/>
        <v/>
      </c>
    </row>
    <row r="581" spans="25:30">
      <c r="Y581" s="50"/>
      <c r="Z581" s="55"/>
      <c r="AA581" s="98"/>
      <c r="AD581" s="94" t="str">
        <f t="shared" si="51"/>
        <v/>
      </c>
    </row>
    <row r="582" spans="25:30">
      <c r="Y582" s="50"/>
      <c r="Z582" s="55"/>
      <c r="AA582" s="98"/>
      <c r="AD582" s="94" t="str">
        <f t="shared" si="51"/>
        <v/>
      </c>
    </row>
    <row r="583" spans="25:30">
      <c r="Y583" s="50"/>
      <c r="Z583" s="55"/>
      <c r="AA583" s="98"/>
      <c r="AD583" s="94" t="str">
        <f t="shared" si="51"/>
        <v/>
      </c>
    </row>
    <row r="584" spans="25:30">
      <c r="Y584" s="50"/>
      <c r="Z584" s="55"/>
      <c r="AA584" s="98"/>
      <c r="AD584" s="94" t="str">
        <f t="shared" si="51"/>
        <v/>
      </c>
    </row>
    <row r="585" spans="25:30">
      <c r="Y585" s="50"/>
      <c r="Z585" s="55"/>
      <c r="AA585" s="98"/>
      <c r="AD585" s="94" t="str">
        <f t="shared" si="51"/>
        <v/>
      </c>
    </row>
    <row r="586" spans="25:30">
      <c r="Y586" s="50"/>
      <c r="Z586" s="55"/>
      <c r="AA586" s="98"/>
      <c r="AD586" s="94" t="str">
        <f t="shared" si="51"/>
        <v/>
      </c>
    </row>
    <row r="587" spans="25:30">
      <c r="Y587" s="50"/>
      <c r="Z587" s="55"/>
      <c r="AA587" s="98"/>
      <c r="AD587" s="94" t="str">
        <f t="shared" si="51"/>
        <v/>
      </c>
    </row>
    <row r="588" spans="25:30">
      <c r="Y588" s="50"/>
      <c r="Z588" s="55"/>
      <c r="AA588" s="98"/>
      <c r="AD588" s="94" t="str">
        <f t="shared" si="51"/>
        <v/>
      </c>
    </row>
    <row r="589" spans="25:30">
      <c r="Y589" s="50"/>
      <c r="Z589" s="55"/>
      <c r="AA589" s="98"/>
      <c r="AD589" s="94" t="str">
        <f t="shared" si="51"/>
        <v/>
      </c>
    </row>
    <row r="590" spans="25:30">
      <c r="Y590" s="50"/>
      <c r="Z590" s="55"/>
      <c r="AA590" s="98"/>
      <c r="AD590" s="94" t="str">
        <f t="shared" si="51"/>
        <v/>
      </c>
    </row>
    <row r="591" spans="25:30">
      <c r="Y591" s="50"/>
      <c r="Z591" s="55"/>
      <c r="AA591" s="98"/>
      <c r="AD591" s="94" t="str">
        <f t="shared" si="51"/>
        <v/>
      </c>
    </row>
    <row r="592" spans="25:30">
      <c r="Y592" s="50"/>
      <c r="Z592" s="55"/>
      <c r="AA592" s="98"/>
      <c r="AD592" s="94" t="str">
        <f t="shared" si="51"/>
        <v/>
      </c>
    </row>
    <row r="593" spans="25:30">
      <c r="Y593" s="50"/>
      <c r="Z593" s="55"/>
      <c r="AA593" s="98"/>
      <c r="AD593" s="94" t="str">
        <f t="shared" si="51"/>
        <v/>
      </c>
    </row>
    <row r="594" spans="25:30">
      <c r="Y594" s="50"/>
      <c r="Z594" s="55"/>
      <c r="AA594" s="98"/>
      <c r="AD594" s="94" t="str">
        <f t="shared" si="51"/>
        <v/>
      </c>
    </row>
    <row r="595" spans="25:30">
      <c r="Y595" s="50"/>
      <c r="Z595" s="55"/>
      <c r="AA595" s="98"/>
      <c r="AD595" s="94" t="str">
        <f t="shared" ref="AD595:AD658" si="52">IFERROR(VLOOKUP(AC595,AA:AB,2,FALSE),"")</f>
        <v/>
      </c>
    </row>
    <row r="596" spans="25:30">
      <c r="Y596" s="50"/>
      <c r="Z596" s="55"/>
      <c r="AA596" s="98"/>
      <c r="AD596" s="94" t="str">
        <f t="shared" si="52"/>
        <v/>
      </c>
    </row>
    <row r="597" spans="25:30">
      <c r="Y597" s="50"/>
      <c r="Z597" s="55"/>
      <c r="AA597" s="98"/>
      <c r="AD597" s="94" t="str">
        <f t="shared" si="52"/>
        <v/>
      </c>
    </row>
    <row r="598" spans="25:30">
      <c r="Y598" s="50"/>
      <c r="Z598" s="55"/>
      <c r="AA598" s="98"/>
      <c r="AD598" s="94" t="str">
        <f t="shared" si="52"/>
        <v/>
      </c>
    </row>
    <row r="599" spans="25:30">
      <c r="Y599" s="50"/>
      <c r="Z599" s="55"/>
      <c r="AA599" s="98"/>
      <c r="AD599" s="94" t="str">
        <f t="shared" si="52"/>
        <v/>
      </c>
    </row>
    <row r="600" spans="25:30">
      <c r="Y600" s="50"/>
      <c r="Z600" s="55"/>
      <c r="AA600" s="98"/>
      <c r="AD600" s="94" t="str">
        <f t="shared" si="52"/>
        <v/>
      </c>
    </row>
    <row r="601" spans="25:30">
      <c r="Y601" s="50"/>
      <c r="Z601" s="55"/>
      <c r="AA601" s="98"/>
      <c r="AD601" s="94" t="str">
        <f t="shared" si="52"/>
        <v/>
      </c>
    </row>
    <row r="602" spans="25:30">
      <c r="Y602" s="50"/>
      <c r="Z602" s="55"/>
      <c r="AA602" s="98"/>
      <c r="AD602" s="94" t="str">
        <f t="shared" si="52"/>
        <v/>
      </c>
    </row>
    <row r="603" spans="25:30">
      <c r="Y603" s="50"/>
      <c r="Z603" s="55"/>
      <c r="AA603" s="98"/>
      <c r="AD603" s="94" t="str">
        <f t="shared" si="52"/>
        <v/>
      </c>
    </row>
    <row r="604" spans="25:30">
      <c r="Y604" s="50"/>
      <c r="Z604" s="55"/>
      <c r="AA604" s="98"/>
      <c r="AD604" s="94" t="str">
        <f t="shared" si="52"/>
        <v/>
      </c>
    </row>
    <row r="605" spans="25:30">
      <c r="Y605" s="50"/>
      <c r="Z605" s="55"/>
      <c r="AA605" s="98"/>
      <c r="AD605" s="94" t="str">
        <f t="shared" si="52"/>
        <v/>
      </c>
    </row>
    <row r="606" spans="25:30">
      <c r="Y606" s="50"/>
      <c r="Z606" s="55"/>
      <c r="AA606" s="98"/>
      <c r="AD606" s="94" t="str">
        <f t="shared" si="52"/>
        <v/>
      </c>
    </row>
    <row r="607" spans="25:30">
      <c r="Y607" s="50"/>
      <c r="Z607" s="55"/>
      <c r="AA607" s="98"/>
      <c r="AD607" s="94" t="str">
        <f t="shared" si="52"/>
        <v/>
      </c>
    </row>
    <row r="608" spans="25:30">
      <c r="Y608" s="50"/>
      <c r="Z608" s="55"/>
      <c r="AA608" s="98"/>
      <c r="AD608" s="94" t="str">
        <f t="shared" si="52"/>
        <v/>
      </c>
    </row>
    <row r="609" spans="25:30">
      <c r="Y609" s="50"/>
      <c r="Z609" s="55"/>
      <c r="AA609" s="98"/>
      <c r="AD609" s="94" t="str">
        <f t="shared" si="52"/>
        <v/>
      </c>
    </row>
    <row r="610" spans="25:30">
      <c r="Y610" s="50"/>
      <c r="Z610" s="55"/>
      <c r="AA610" s="98"/>
      <c r="AD610" s="94" t="str">
        <f t="shared" si="52"/>
        <v/>
      </c>
    </row>
    <row r="611" spans="25:30">
      <c r="Y611" s="50"/>
      <c r="Z611" s="55"/>
      <c r="AA611" s="98"/>
      <c r="AD611" s="94" t="str">
        <f t="shared" si="52"/>
        <v/>
      </c>
    </row>
    <row r="612" spans="25:30">
      <c r="Y612" s="50"/>
      <c r="Z612" s="55"/>
      <c r="AA612" s="98"/>
      <c r="AD612" s="94" t="str">
        <f t="shared" si="52"/>
        <v/>
      </c>
    </row>
    <row r="613" spans="25:30">
      <c r="Y613" s="50"/>
      <c r="Z613" s="55"/>
      <c r="AA613" s="98"/>
      <c r="AD613" s="94" t="str">
        <f t="shared" si="52"/>
        <v/>
      </c>
    </row>
    <row r="614" spans="25:30">
      <c r="Y614" s="50"/>
      <c r="Z614" s="55"/>
      <c r="AA614" s="98"/>
      <c r="AD614" s="94" t="str">
        <f t="shared" si="52"/>
        <v/>
      </c>
    </row>
    <row r="615" spans="25:30">
      <c r="Y615" s="50"/>
      <c r="Z615" s="55"/>
      <c r="AA615" s="98"/>
      <c r="AD615" s="94" t="str">
        <f t="shared" si="52"/>
        <v/>
      </c>
    </row>
    <row r="616" spans="25:30">
      <c r="Y616" s="50"/>
      <c r="Z616" s="55"/>
      <c r="AA616" s="98"/>
      <c r="AD616" s="94" t="str">
        <f t="shared" si="52"/>
        <v/>
      </c>
    </row>
    <row r="617" spans="25:30">
      <c r="Y617" s="50"/>
      <c r="Z617" s="55"/>
      <c r="AA617" s="98"/>
      <c r="AD617" s="94" t="str">
        <f t="shared" si="52"/>
        <v/>
      </c>
    </row>
    <row r="618" spans="25:30">
      <c r="Y618" s="50"/>
      <c r="Z618" s="55"/>
      <c r="AA618" s="98"/>
      <c r="AD618" s="94" t="str">
        <f t="shared" si="52"/>
        <v/>
      </c>
    </row>
    <row r="619" spans="25:30">
      <c r="Y619" s="50"/>
      <c r="Z619" s="55"/>
      <c r="AA619" s="98"/>
      <c r="AD619" s="94" t="str">
        <f t="shared" si="52"/>
        <v/>
      </c>
    </row>
    <row r="620" spans="25:30">
      <c r="Y620" s="50"/>
      <c r="Z620" s="55"/>
      <c r="AA620" s="98"/>
      <c r="AD620" s="94" t="str">
        <f t="shared" si="52"/>
        <v/>
      </c>
    </row>
    <row r="621" spans="25:30">
      <c r="Y621" s="50"/>
      <c r="Z621" s="55"/>
      <c r="AA621" s="98"/>
      <c r="AD621" s="94" t="str">
        <f t="shared" si="52"/>
        <v/>
      </c>
    </row>
    <row r="622" spans="25:30">
      <c r="Y622" s="50"/>
      <c r="Z622" s="55"/>
      <c r="AA622" s="98"/>
      <c r="AD622" s="94" t="str">
        <f t="shared" si="52"/>
        <v/>
      </c>
    </row>
    <row r="623" spans="25:30">
      <c r="Y623" s="50"/>
      <c r="Z623" s="55"/>
      <c r="AA623" s="98"/>
      <c r="AD623" s="94" t="str">
        <f t="shared" si="52"/>
        <v/>
      </c>
    </row>
    <row r="624" spans="25:30">
      <c r="Y624" s="50"/>
      <c r="Z624" s="55"/>
      <c r="AA624" s="98"/>
      <c r="AD624" s="94" t="str">
        <f t="shared" si="52"/>
        <v/>
      </c>
    </row>
    <row r="625" spans="25:30">
      <c r="Y625" s="50"/>
      <c r="Z625" s="55"/>
      <c r="AA625" s="98"/>
      <c r="AD625" s="94" t="str">
        <f t="shared" si="52"/>
        <v/>
      </c>
    </row>
    <row r="626" spans="25:30">
      <c r="Y626" s="50"/>
      <c r="Z626" s="55"/>
      <c r="AA626" s="98"/>
      <c r="AD626" s="94" t="str">
        <f t="shared" si="52"/>
        <v/>
      </c>
    </row>
    <row r="627" spans="25:30">
      <c r="Y627" s="50"/>
      <c r="Z627" s="55"/>
      <c r="AA627" s="98"/>
      <c r="AD627" s="94" t="str">
        <f t="shared" si="52"/>
        <v/>
      </c>
    </row>
    <row r="628" spans="25:30">
      <c r="Y628" s="50"/>
      <c r="Z628" s="55"/>
      <c r="AA628" s="98"/>
      <c r="AD628" s="94" t="str">
        <f t="shared" si="52"/>
        <v/>
      </c>
    </row>
    <row r="629" spans="25:30">
      <c r="Y629" s="50"/>
      <c r="Z629" s="55"/>
      <c r="AA629" s="98"/>
      <c r="AD629" s="94" t="str">
        <f t="shared" si="52"/>
        <v/>
      </c>
    </row>
    <row r="630" spans="25:30">
      <c r="Y630" s="50"/>
      <c r="Z630" s="55"/>
      <c r="AA630" s="98"/>
      <c r="AD630" s="94" t="str">
        <f t="shared" si="52"/>
        <v/>
      </c>
    </row>
    <row r="631" spans="25:30">
      <c r="Y631" s="50"/>
      <c r="Z631" s="55"/>
      <c r="AA631" s="98"/>
      <c r="AD631" s="94" t="str">
        <f t="shared" si="52"/>
        <v/>
      </c>
    </row>
    <row r="632" spans="25:30">
      <c r="Y632" s="50"/>
      <c r="Z632" s="55"/>
      <c r="AA632" s="98"/>
      <c r="AD632" s="94" t="str">
        <f t="shared" si="52"/>
        <v/>
      </c>
    </row>
    <row r="633" spans="25:30">
      <c r="Y633" s="50"/>
      <c r="Z633" s="55"/>
      <c r="AA633" s="98"/>
      <c r="AD633" s="94" t="str">
        <f t="shared" si="52"/>
        <v/>
      </c>
    </row>
    <row r="634" spans="25:30">
      <c r="Y634" s="50"/>
      <c r="Z634" s="55"/>
      <c r="AA634" s="98"/>
      <c r="AD634" s="94" t="str">
        <f t="shared" si="52"/>
        <v/>
      </c>
    </row>
    <row r="635" spans="25:30">
      <c r="Y635" s="50"/>
      <c r="Z635" s="55"/>
      <c r="AA635" s="98"/>
      <c r="AD635" s="94" t="str">
        <f t="shared" si="52"/>
        <v/>
      </c>
    </row>
    <row r="636" spans="25:30">
      <c r="Y636" s="50"/>
      <c r="Z636" s="55"/>
      <c r="AA636" s="98"/>
      <c r="AD636" s="94" t="str">
        <f t="shared" si="52"/>
        <v/>
      </c>
    </row>
    <row r="637" spans="25:30">
      <c r="Y637" s="50"/>
      <c r="Z637" s="55"/>
      <c r="AA637" s="98"/>
      <c r="AD637" s="94" t="str">
        <f t="shared" si="52"/>
        <v/>
      </c>
    </row>
    <row r="638" spans="25:30">
      <c r="Y638" s="50"/>
      <c r="Z638" s="55"/>
      <c r="AA638" s="98"/>
      <c r="AD638" s="94" t="str">
        <f t="shared" si="52"/>
        <v/>
      </c>
    </row>
    <row r="639" spans="25:30">
      <c r="Y639" s="50"/>
      <c r="Z639" s="55"/>
      <c r="AA639" s="98"/>
      <c r="AD639" s="94" t="str">
        <f t="shared" si="52"/>
        <v/>
      </c>
    </row>
    <row r="640" spans="25:30">
      <c r="Y640" s="50"/>
      <c r="Z640" s="55"/>
      <c r="AA640" s="98"/>
      <c r="AD640" s="94" t="str">
        <f t="shared" si="52"/>
        <v/>
      </c>
    </row>
    <row r="641" spans="25:30">
      <c r="Y641" s="50"/>
      <c r="Z641" s="55"/>
      <c r="AA641" s="98"/>
      <c r="AD641" s="94" t="str">
        <f t="shared" si="52"/>
        <v/>
      </c>
    </row>
    <row r="642" spans="25:30">
      <c r="Y642" s="50"/>
      <c r="Z642" s="55"/>
      <c r="AA642" s="98"/>
      <c r="AD642" s="94" t="str">
        <f t="shared" si="52"/>
        <v/>
      </c>
    </row>
    <row r="643" spans="25:30">
      <c r="Y643" s="50"/>
      <c r="Z643" s="55"/>
      <c r="AA643" s="98"/>
      <c r="AD643" s="94" t="str">
        <f t="shared" si="52"/>
        <v/>
      </c>
    </row>
    <row r="644" spans="25:30">
      <c r="Y644" s="50"/>
      <c r="Z644" s="55"/>
      <c r="AA644" s="98"/>
      <c r="AD644" s="94" t="str">
        <f t="shared" si="52"/>
        <v/>
      </c>
    </row>
    <row r="645" spans="25:30">
      <c r="Y645" s="50"/>
      <c r="Z645" s="55"/>
      <c r="AA645" s="98"/>
      <c r="AD645" s="94" t="str">
        <f t="shared" si="52"/>
        <v/>
      </c>
    </row>
    <row r="646" spans="25:30">
      <c r="Y646" s="50"/>
      <c r="Z646" s="55"/>
      <c r="AA646" s="98"/>
      <c r="AD646" s="94" t="str">
        <f t="shared" si="52"/>
        <v/>
      </c>
    </row>
    <row r="647" spans="25:30">
      <c r="Y647" s="50"/>
      <c r="Z647" s="55"/>
      <c r="AA647" s="98"/>
      <c r="AD647" s="94" t="str">
        <f t="shared" si="52"/>
        <v/>
      </c>
    </row>
    <row r="648" spans="25:30">
      <c r="Y648" s="50"/>
      <c r="Z648" s="55"/>
      <c r="AA648" s="98"/>
      <c r="AD648" s="94" t="str">
        <f t="shared" si="52"/>
        <v/>
      </c>
    </row>
    <row r="649" spans="25:30">
      <c r="Y649" s="50"/>
      <c r="Z649" s="55"/>
      <c r="AA649" s="98"/>
      <c r="AD649" s="94" t="str">
        <f t="shared" si="52"/>
        <v/>
      </c>
    </row>
    <row r="650" spans="25:30">
      <c r="Y650" s="50"/>
      <c r="Z650" s="55"/>
      <c r="AA650" s="98"/>
      <c r="AD650" s="94" t="str">
        <f t="shared" si="52"/>
        <v/>
      </c>
    </row>
    <row r="651" spans="25:30">
      <c r="Y651" s="50"/>
      <c r="Z651" s="55"/>
      <c r="AA651" s="98"/>
      <c r="AD651" s="94" t="str">
        <f t="shared" si="52"/>
        <v/>
      </c>
    </row>
    <row r="652" spans="25:30">
      <c r="Y652" s="50"/>
      <c r="Z652" s="55"/>
      <c r="AA652" s="98"/>
      <c r="AD652" s="94" t="str">
        <f t="shared" si="52"/>
        <v/>
      </c>
    </row>
    <row r="653" spans="25:30">
      <c r="Y653" s="50"/>
      <c r="Z653" s="55"/>
      <c r="AA653" s="98"/>
      <c r="AD653" s="94" t="str">
        <f t="shared" si="52"/>
        <v/>
      </c>
    </row>
    <row r="654" spans="25:30">
      <c r="Y654" s="50"/>
      <c r="Z654" s="55"/>
      <c r="AA654" s="98"/>
      <c r="AD654" s="94" t="str">
        <f t="shared" si="52"/>
        <v/>
      </c>
    </row>
    <row r="655" spans="25:30">
      <c r="Y655" s="50"/>
      <c r="Z655" s="55"/>
      <c r="AA655" s="98"/>
      <c r="AD655" s="94" t="str">
        <f t="shared" si="52"/>
        <v/>
      </c>
    </row>
    <row r="656" spans="25:30">
      <c r="Y656" s="50"/>
      <c r="Z656" s="55"/>
      <c r="AA656" s="98"/>
      <c r="AD656" s="94" t="str">
        <f t="shared" si="52"/>
        <v/>
      </c>
    </row>
    <row r="657" spans="25:30">
      <c r="Y657" s="50"/>
      <c r="Z657" s="55"/>
      <c r="AA657" s="98"/>
      <c r="AD657" s="94" t="str">
        <f t="shared" si="52"/>
        <v/>
      </c>
    </row>
    <row r="658" spans="25:30">
      <c r="Y658" s="50"/>
      <c r="Z658" s="55"/>
      <c r="AA658" s="98"/>
      <c r="AD658" s="94" t="str">
        <f t="shared" si="52"/>
        <v/>
      </c>
    </row>
    <row r="659" spans="25:30">
      <c r="Y659" s="50"/>
      <c r="Z659" s="55"/>
      <c r="AA659" s="98"/>
      <c r="AD659" s="94" t="str">
        <f t="shared" ref="AD659:AD722" si="53">IFERROR(VLOOKUP(AC659,AA:AB,2,FALSE),"")</f>
        <v/>
      </c>
    </row>
    <row r="660" spans="25:30">
      <c r="Y660" s="50"/>
      <c r="Z660" s="55"/>
      <c r="AA660" s="98"/>
      <c r="AD660" s="94" t="str">
        <f t="shared" si="53"/>
        <v/>
      </c>
    </row>
    <row r="661" spans="25:30">
      <c r="Y661" s="50"/>
      <c r="Z661" s="55"/>
      <c r="AA661" s="98"/>
      <c r="AD661" s="94" t="str">
        <f t="shared" si="53"/>
        <v/>
      </c>
    </row>
    <row r="662" spans="25:30">
      <c r="Y662" s="50"/>
      <c r="Z662" s="55"/>
      <c r="AA662" s="98"/>
      <c r="AD662" s="94" t="str">
        <f t="shared" si="53"/>
        <v/>
      </c>
    </row>
    <row r="663" spans="25:30">
      <c r="Y663" s="50"/>
      <c r="Z663" s="55"/>
      <c r="AA663" s="98"/>
      <c r="AD663" s="94" t="str">
        <f t="shared" si="53"/>
        <v/>
      </c>
    </row>
    <row r="664" spans="25:30">
      <c r="Y664" s="50"/>
      <c r="Z664" s="55"/>
      <c r="AA664" s="98"/>
      <c r="AD664" s="94" t="str">
        <f t="shared" si="53"/>
        <v/>
      </c>
    </row>
    <row r="665" spans="25:30">
      <c r="Y665" s="50"/>
      <c r="Z665" s="55"/>
      <c r="AA665" s="98"/>
      <c r="AD665" s="94" t="str">
        <f t="shared" si="53"/>
        <v/>
      </c>
    </row>
    <row r="666" spans="25:30">
      <c r="Y666" s="50"/>
      <c r="Z666" s="55"/>
      <c r="AA666" s="98"/>
      <c r="AD666" s="94" t="str">
        <f t="shared" si="53"/>
        <v/>
      </c>
    </row>
    <row r="667" spans="25:30">
      <c r="Y667" s="50"/>
      <c r="Z667" s="55"/>
      <c r="AA667" s="98"/>
      <c r="AD667" s="94" t="str">
        <f t="shared" si="53"/>
        <v/>
      </c>
    </row>
    <row r="668" spans="25:30">
      <c r="Y668" s="50"/>
      <c r="Z668" s="55"/>
      <c r="AA668" s="98"/>
      <c r="AD668" s="94" t="str">
        <f t="shared" si="53"/>
        <v/>
      </c>
    </row>
    <row r="669" spans="25:30">
      <c r="Y669" s="50"/>
      <c r="Z669" s="55"/>
      <c r="AA669" s="98"/>
      <c r="AD669" s="94" t="str">
        <f t="shared" si="53"/>
        <v/>
      </c>
    </row>
    <row r="670" spans="25:30">
      <c r="Y670" s="50"/>
      <c r="Z670" s="55"/>
      <c r="AA670" s="98"/>
      <c r="AD670" s="94" t="str">
        <f t="shared" si="53"/>
        <v/>
      </c>
    </row>
    <row r="671" spans="25:30">
      <c r="Y671" s="50"/>
      <c r="Z671" s="55"/>
      <c r="AA671" s="98"/>
      <c r="AD671" s="94" t="str">
        <f t="shared" si="53"/>
        <v/>
      </c>
    </row>
    <row r="672" spans="25:30">
      <c r="Y672" s="50"/>
      <c r="Z672" s="55"/>
      <c r="AA672" s="98"/>
      <c r="AD672" s="94" t="str">
        <f t="shared" si="53"/>
        <v/>
      </c>
    </row>
    <row r="673" spans="25:30">
      <c r="Y673" s="50"/>
      <c r="Z673" s="55"/>
      <c r="AA673" s="98"/>
      <c r="AD673" s="94" t="str">
        <f t="shared" si="53"/>
        <v/>
      </c>
    </row>
    <row r="674" spans="25:30">
      <c r="Y674" s="50"/>
      <c r="Z674" s="55"/>
      <c r="AA674" s="98"/>
      <c r="AD674" s="94" t="str">
        <f t="shared" si="53"/>
        <v/>
      </c>
    </row>
    <row r="675" spans="25:30">
      <c r="Y675" s="50"/>
      <c r="Z675" s="55"/>
      <c r="AA675" s="98"/>
      <c r="AD675" s="94" t="str">
        <f t="shared" si="53"/>
        <v/>
      </c>
    </row>
    <row r="676" spans="25:30">
      <c r="Y676" s="50"/>
      <c r="Z676" s="55"/>
      <c r="AA676" s="98"/>
      <c r="AD676" s="94" t="str">
        <f t="shared" si="53"/>
        <v/>
      </c>
    </row>
    <row r="677" spans="25:30">
      <c r="Y677" s="50"/>
      <c r="Z677" s="55"/>
      <c r="AA677" s="98"/>
      <c r="AD677" s="94" t="str">
        <f t="shared" si="53"/>
        <v/>
      </c>
    </row>
    <row r="678" spans="25:30">
      <c r="Y678" s="50"/>
      <c r="Z678" s="55"/>
      <c r="AA678" s="98"/>
      <c r="AD678" s="94" t="str">
        <f t="shared" si="53"/>
        <v/>
      </c>
    </row>
    <row r="679" spans="25:30">
      <c r="Y679" s="50"/>
      <c r="Z679" s="55"/>
      <c r="AA679" s="98"/>
      <c r="AD679" s="94" t="str">
        <f t="shared" si="53"/>
        <v/>
      </c>
    </row>
    <row r="680" spans="25:30">
      <c r="Y680" s="50"/>
      <c r="Z680" s="55"/>
      <c r="AA680" s="98"/>
      <c r="AD680" s="94" t="str">
        <f t="shared" si="53"/>
        <v/>
      </c>
    </row>
    <row r="681" spans="25:30">
      <c r="Y681" s="50"/>
      <c r="Z681" s="55"/>
      <c r="AA681" s="98"/>
      <c r="AD681" s="94" t="str">
        <f t="shared" si="53"/>
        <v/>
      </c>
    </row>
    <row r="682" spans="25:30">
      <c r="Y682" s="50"/>
      <c r="Z682" s="55"/>
      <c r="AA682" s="98"/>
      <c r="AD682" s="94" t="str">
        <f t="shared" si="53"/>
        <v/>
      </c>
    </row>
    <row r="683" spans="25:30">
      <c r="Y683" s="50"/>
      <c r="Z683" s="55"/>
      <c r="AA683" s="98"/>
      <c r="AD683" s="94" t="str">
        <f t="shared" si="53"/>
        <v/>
      </c>
    </row>
    <row r="684" spans="25:30">
      <c r="Y684" s="50"/>
      <c r="Z684" s="55"/>
      <c r="AA684" s="98"/>
      <c r="AD684" s="94" t="str">
        <f t="shared" si="53"/>
        <v/>
      </c>
    </row>
    <row r="685" spans="25:30">
      <c r="Y685" s="50"/>
      <c r="Z685" s="55"/>
      <c r="AA685" s="98"/>
      <c r="AD685" s="94" t="str">
        <f t="shared" si="53"/>
        <v/>
      </c>
    </row>
    <row r="686" spans="25:30">
      <c r="Y686" s="50"/>
      <c r="Z686" s="55"/>
      <c r="AA686" s="98"/>
      <c r="AD686" s="94" t="str">
        <f t="shared" si="53"/>
        <v/>
      </c>
    </row>
    <row r="687" spans="25:30">
      <c r="Y687" s="50"/>
      <c r="Z687" s="55"/>
      <c r="AA687" s="98"/>
      <c r="AD687" s="94" t="str">
        <f t="shared" si="53"/>
        <v/>
      </c>
    </row>
    <row r="688" spans="25:30">
      <c r="Y688" s="50"/>
      <c r="Z688" s="55"/>
      <c r="AA688" s="98"/>
      <c r="AD688" s="94" t="str">
        <f t="shared" si="53"/>
        <v/>
      </c>
    </row>
    <row r="689" spans="25:30">
      <c r="Y689" s="50"/>
      <c r="Z689" s="55"/>
      <c r="AA689" s="98"/>
      <c r="AD689" s="94" t="str">
        <f t="shared" si="53"/>
        <v/>
      </c>
    </row>
    <row r="690" spans="25:30">
      <c r="Y690" s="50"/>
      <c r="Z690" s="55"/>
      <c r="AA690" s="98"/>
      <c r="AD690" s="94" t="str">
        <f t="shared" si="53"/>
        <v/>
      </c>
    </row>
    <row r="691" spans="25:30">
      <c r="Y691" s="50"/>
      <c r="Z691" s="55"/>
      <c r="AA691" s="98"/>
      <c r="AD691" s="94" t="str">
        <f t="shared" si="53"/>
        <v/>
      </c>
    </row>
    <row r="692" spans="25:30">
      <c r="Y692" s="50"/>
      <c r="Z692" s="55"/>
      <c r="AA692" s="98"/>
      <c r="AD692" s="94" t="str">
        <f t="shared" si="53"/>
        <v/>
      </c>
    </row>
    <row r="693" spans="25:30">
      <c r="Y693" s="50"/>
      <c r="Z693" s="55"/>
      <c r="AA693" s="98"/>
      <c r="AD693" s="94" t="str">
        <f t="shared" si="53"/>
        <v/>
      </c>
    </row>
    <row r="694" spans="25:30">
      <c r="Y694" s="50"/>
      <c r="Z694" s="55"/>
      <c r="AA694" s="98"/>
      <c r="AD694" s="94" t="str">
        <f t="shared" si="53"/>
        <v/>
      </c>
    </row>
    <row r="695" spans="25:30">
      <c r="Y695" s="50"/>
      <c r="Z695" s="55"/>
      <c r="AA695" s="98"/>
      <c r="AD695" s="94" t="str">
        <f t="shared" si="53"/>
        <v/>
      </c>
    </row>
    <row r="696" spans="25:30">
      <c r="Y696" s="50"/>
      <c r="Z696" s="55"/>
      <c r="AA696" s="98"/>
      <c r="AD696" s="94" t="str">
        <f t="shared" si="53"/>
        <v/>
      </c>
    </row>
    <row r="697" spans="25:30">
      <c r="Y697" s="50"/>
      <c r="Z697" s="55"/>
      <c r="AA697" s="98"/>
      <c r="AD697" s="94" t="str">
        <f t="shared" si="53"/>
        <v/>
      </c>
    </row>
    <row r="698" spans="25:30">
      <c r="Y698" s="50"/>
      <c r="Z698" s="55"/>
      <c r="AA698" s="98"/>
      <c r="AD698" s="94" t="str">
        <f t="shared" si="53"/>
        <v/>
      </c>
    </row>
    <row r="699" spans="25:30">
      <c r="Y699" s="50"/>
      <c r="Z699" s="55"/>
      <c r="AA699" s="98"/>
      <c r="AD699" s="94" t="str">
        <f t="shared" si="53"/>
        <v/>
      </c>
    </row>
    <row r="700" spans="25:30">
      <c r="Y700" s="50"/>
      <c r="Z700" s="55"/>
      <c r="AA700" s="98"/>
      <c r="AD700" s="94" t="str">
        <f t="shared" si="53"/>
        <v/>
      </c>
    </row>
    <row r="701" spans="25:30">
      <c r="Y701" s="50"/>
      <c r="Z701" s="55"/>
      <c r="AA701" s="98"/>
      <c r="AD701" s="94" t="str">
        <f t="shared" si="53"/>
        <v/>
      </c>
    </row>
    <row r="702" spans="25:30">
      <c r="Y702" s="50"/>
      <c r="Z702" s="55"/>
      <c r="AA702" s="98"/>
      <c r="AD702" s="94" t="str">
        <f t="shared" si="53"/>
        <v/>
      </c>
    </row>
    <row r="703" spans="25:30">
      <c r="Y703" s="50"/>
      <c r="Z703" s="55"/>
      <c r="AA703" s="98"/>
      <c r="AD703" s="94" t="str">
        <f t="shared" si="53"/>
        <v/>
      </c>
    </row>
    <row r="704" spans="25:30">
      <c r="Y704" s="50"/>
      <c r="Z704" s="55"/>
      <c r="AA704" s="98"/>
      <c r="AD704" s="94" t="str">
        <f t="shared" si="53"/>
        <v/>
      </c>
    </row>
    <row r="705" spans="25:30">
      <c r="Y705" s="50"/>
      <c r="Z705" s="55"/>
      <c r="AA705" s="98"/>
      <c r="AD705" s="94" t="str">
        <f t="shared" si="53"/>
        <v/>
      </c>
    </row>
    <row r="706" spans="25:30">
      <c r="Y706" s="50"/>
      <c r="Z706" s="55"/>
      <c r="AA706" s="98"/>
      <c r="AD706" s="94" t="str">
        <f t="shared" si="53"/>
        <v/>
      </c>
    </row>
    <row r="707" spans="25:30">
      <c r="Y707" s="50"/>
      <c r="Z707" s="55"/>
      <c r="AA707" s="98"/>
      <c r="AD707" s="94" t="str">
        <f t="shared" si="53"/>
        <v/>
      </c>
    </row>
    <row r="708" spans="25:30">
      <c r="Y708" s="50"/>
      <c r="Z708" s="55"/>
      <c r="AA708" s="98"/>
      <c r="AD708" s="94" t="str">
        <f t="shared" si="53"/>
        <v/>
      </c>
    </row>
    <row r="709" spans="25:30">
      <c r="Y709" s="50"/>
      <c r="Z709" s="55"/>
      <c r="AA709" s="98"/>
      <c r="AD709" s="94" t="str">
        <f t="shared" si="53"/>
        <v/>
      </c>
    </row>
    <row r="710" spans="25:30">
      <c r="Y710" s="50"/>
      <c r="Z710" s="55"/>
      <c r="AA710" s="98"/>
      <c r="AD710" s="94" t="str">
        <f t="shared" si="53"/>
        <v/>
      </c>
    </row>
    <row r="711" spans="25:30">
      <c r="Y711" s="50"/>
      <c r="Z711" s="55"/>
      <c r="AA711" s="98"/>
      <c r="AD711" s="94" t="str">
        <f t="shared" si="53"/>
        <v/>
      </c>
    </row>
    <row r="712" spans="25:30">
      <c r="Y712" s="50"/>
      <c r="Z712" s="55"/>
      <c r="AA712" s="98"/>
      <c r="AD712" s="94" t="str">
        <f t="shared" si="53"/>
        <v/>
      </c>
    </row>
    <row r="713" spans="25:30">
      <c r="Y713" s="50"/>
      <c r="Z713" s="55"/>
      <c r="AA713" s="98"/>
      <c r="AD713" s="94" t="str">
        <f t="shared" si="53"/>
        <v/>
      </c>
    </row>
    <row r="714" spans="25:30">
      <c r="Y714" s="50"/>
      <c r="Z714" s="55"/>
      <c r="AA714" s="98"/>
      <c r="AD714" s="94" t="str">
        <f t="shared" si="53"/>
        <v/>
      </c>
    </row>
    <row r="715" spans="25:30">
      <c r="Y715" s="50"/>
      <c r="Z715" s="55"/>
      <c r="AA715" s="98"/>
      <c r="AD715" s="94" t="str">
        <f t="shared" si="53"/>
        <v/>
      </c>
    </row>
    <row r="716" spans="25:30">
      <c r="Y716" s="50"/>
      <c r="Z716" s="55"/>
      <c r="AA716" s="98"/>
      <c r="AD716" s="94" t="str">
        <f t="shared" si="53"/>
        <v/>
      </c>
    </row>
    <row r="717" spans="25:30">
      <c r="Y717" s="50"/>
      <c r="Z717" s="55"/>
      <c r="AA717" s="98"/>
      <c r="AD717" s="94" t="str">
        <f t="shared" si="53"/>
        <v/>
      </c>
    </row>
    <row r="718" spans="25:30">
      <c r="Y718" s="50"/>
      <c r="Z718" s="55"/>
      <c r="AA718" s="98"/>
      <c r="AD718" s="94" t="str">
        <f t="shared" si="53"/>
        <v/>
      </c>
    </row>
    <row r="719" spans="25:30">
      <c r="Y719" s="50"/>
      <c r="Z719" s="55"/>
      <c r="AA719" s="98"/>
      <c r="AD719" s="94" t="str">
        <f t="shared" si="53"/>
        <v/>
      </c>
    </row>
    <row r="720" spans="25:30">
      <c r="Y720" s="50"/>
      <c r="Z720" s="55"/>
      <c r="AA720" s="98"/>
      <c r="AD720" s="94" t="str">
        <f t="shared" si="53"/>
        <v/>
      </c>
    </row>
    <row r="721" spans="25:30">
      <c r="Y721" s="50"/>
      <c r="Z721" s="55"/>
      <c r="AA721" s="98"/>
      <c r="AD721" s="94" t="str">
        <f t="shared" si="53"/>
        <v/>
      </c>
    </row>
    <row r="722" spans="25:30">
      <c r="Y722" s="50"/>
      <c r="Z722" s="55"/>
      <c r="AA722" s="98"/>
      <c r="AD722" s="94" t="str">
        <f t="shared" si="53"/>
        <v/>
      </c>
    </row>
    <row r="723" spans="25:30">
      <c r="Y723" s="50"/>
      <c r="Z723" s="55"/>
      <c r="AA723" s="98"/>
      <c r="AD723" s="94" t="str">
        <f t="shared" ref="AD723:AD786" si="54">IFERROR(VLOOKUP(AC723,AA:AB,2,FALSE),"")</f>
        <v/>
      </c>
    </row>
    <row r="724" spans="25:30">
      <c r="Y724" s="50"/>
      <c r="Z724" s="55"/>
      <c r="AA724" s="98"/>
      <c r="AD724" s="94" t="str">
        <f t="shared" si="54"/>
        <v/>
      </c>
    </row>
    <row r="725" spans="25:30">
      <c r="Y725" s="50"/>
      <c r="Z725" s="55"/>
      <c r="AA725" s="98"/>
      <c r="AD725" s="94" t="str">
        <f t="shared" si="54"/>
        <v/>
      </c>
    </row>
    <row r="726" spans="25:30">
      <c r="Y726" s="50"/>
      <c r="Z726" s="55"/>
      <c r="AA726" s="98"/>
      <c r="AD726" s="94" t="str">
        <f t="shared" si="54"/>
        <v/>
      </c>
    </row>
    <row r="727" spans="25:30">
      <c r="Y727" s="50"/>
      <c r="Z727" s="55"/>
      <c r="AA727" s="98"/>
      <c r="AD727" s="94" t="str">
        <f t="shared" si="54"/>
        <v/>
      </c>
    </row>
    <row r="728" spans="25:30">
      <c r="Y728" s="50"/>
      <c r="Z728" s="55"/>
      <c r="AA728" s="98"/>
      <c r="AD728" s="94" t="str">
        <f t="shared" si="54"/>
        <v/>
      </c>
    </row>
    <row r="729" spans="25:30">
      <c r="Y729" s="50"/>
      <c r="Z729" s="55"/>
      <c r="AA729" s="98"/>
      <c r="AD729" s="94" t="str">
        <f t="shared" si="54"/>
        <v/>
      </c>
    </row>
    <row r="730" spans="25:30">
      <c r="Y730" s="50"/>
      <c r="Z730" s="55"/>
      <c r="AA730" s="98"/>
      <c r="AD730" s="94" t="str">
        <f t="shared" si="54"/>
        <v/>
      </c>
    </row>
    <row r="731" spans="25:30">
      <c r="Y731" s="50"/>
      <c r="Z731" s="55"/>
      <c r="AA731" s="98"/>
      <c r="AD731" s="94" t="str">
        <f t="shared" si="54"/>
        <v/>
      </c>
    </row>
    <row r="732" spans="25:30">
      <c r="Y732" s="50"/>
      <c r="Z732" s="55"/>
      <c r="AA732" s="98"/>
      <c r="AD732" s="94" t="str">
        <f t="shared" si="54"/>
        <v/>
      </c>
    </row>
    <row r="733" spans="25:30">
      <c r="Y733" s="50"/>
      <c r="Z733" s="55"/>
      <c r="AA733" s="98"/>
      <c r="AD733" s="94" t="str">
        <f t="shared" si="54"/>
        <v/>
      </c>
    </row>
    <row r="734" spans="25:30">
      <c r="Y734" s="50"/>
      <c r="Z734" s="55"/>
      <c r="AA734" s="98"/>
      <c r="AD734" s="94" t="str">
        <f t="shared" si="54"/>
        <v/>
      </c>
    </row>
    <row r="735" spans="25:30">
      <c r="Y735" s="50"/>
      <c r="Z735" s="55"/>
      <c r="AA735" s="98"/>
      <c r="AD735" s="94" t="str">
        <f t="shared" si="54"/>
        <v/>
      </c>
    </row>
    <row r="736" spans="25:30">
      <c r="Y736" s="50"/>
      <c r="Z736" s="55"/>
      <c r="AA736" s="98"/>
      <c r="AD736" s="94" t="str">
        <f t="shared" si="54"/>
        <v/>
      </c>
    </row>
    <row r="737" spans="25:30">
      <c r="Y737" s="50"/>
      <c r="Z737" s="55"/>
      <c r="AA737" s="98"/>
      <c r="AD737" s="94" t="str">
        <f t="shared" si="54"/>
        <v/>
      </c>
    </row>
    <row r="738" spans="25:30">
      <c r="Y738" s="50"/>
      <c r="Z738" s="55"/>
      <c r="AA738" s="98"/>
      <c r="AD738" s="94" t="str">
        <f t="shared" si="54"/>
        <v/>
      </c>
    </row>
    <row r="739" spans="25:30">
      <c r="Y739" s="50"/>
      <c r="Z739" s="55"/>
      <c r="AA739" s="98"/>
      <c r="AD739" s="94" t="str">
        <f t="shared" si="54"/>
        <v/>
      </c>
    </row>
    <row r="740" spans="25:30">
      <c r="Y740" s="50"/>
      <c r="Z740" s="55"/>
      <c r="AA740" s="98"/>
      <c r="AD740" s="94" t="str">
        <f t="shared" si="54"/>
        <v/>
      </c>
    </row>
    <row r="741" spans="25:30">
      <c r="Y741" s="50"/>
      <c r="Z741" s="55"/>
      <c r="AA741" s="98"/>
      <c r="AD741" s="94" t="str">
        <f t="shared" si="54"/>
        <v/>
      </c>
    </row>
    <row r="742" spans="25:30">
      <c r="Y742" s="50"/>
      <c r="Z742" s="55"/>
      <c r="AA742" s="98"/>
      <c r="AD742" s="94" t="str">
        <f t="shared" si="54"/>
        <v/>
      </c>
    </row>
    <row r="743" spans="25:30">
      <c r="Y743" s="50"/>
      <c r="Z743" s="55"/>
      <c r="AA743" s="98"/>
      <c r="AD743" s="94" t="str">
        <f t="shared" si="54"/>
        <v/>
      </c>
    </row>
    <row r="744" spans="25:30">
      <c r="Y744" s="50"/>
      <c r="Z744" s="55"/>
      <c r="AA744" s="98"/>
      <c r="AD744" s="94" t="str">
        <f t="shared" si="54"/>
        <v/>
      </c>
    </row>
    <row r="745" spans="25:30">
      <c r="Y745" s="50"/>
      <c r="Z745" s="55"/>
      <c r="AA745" s="98"/>
      <c r="AD745" s="94" t="str">
        <f t="shared" si="54"/>
        <v/>
      </c>
    </row>
    <row r="746" spans="25:30">
      <c r="Y746" s="50"/>
      <c r="Z746" s="55"/>
      <c r="AA746" s="98"/>
      <c r="AD746" s="94" t="str">
        <f t="shared" si="54"/>
        <v/>
      </c>
    </row>
    <row r="747" spans="25:30">
      <c r="Y747" s="50"/>
      <c r="Z747" s="55"/>
      <c r="AA747" s="98"/>
      <c r="AD747" s="94" t="str">
        <f t="shared" si="54"/>
        <v/>
      </c>
    </row>
    <row r="748" spans="25:30">
      <c r="Y748" s="50"/>
      <c r="Z748" s="55"/>
      <c r="AA748" s="98"/>
      <c r="AD748" s="94" t="str">
        <f t="shared" si="54"/>
        <v/>
      </c>
    </row>
    <row r="749" spans="25:30">
      <c r="Y749" s="50"/>
      <c r="Z749" s="55"/>
      <c r="AA749" s="98"/>
      <c r="AD749" s="94" t="str">
        <f t="shared" si="54"/>
        <v/>
      </c>
    </row>
    <row r="750" spans="25:30">
      <c r="Y750" s="50"/>
      <c r="Z750" s="55"/>
      <c r="AA750" s="98"/>
      <c r="AD750" s="94" t="str">
        <f t="shared" si="54"/>
        <v/>
      </c>
    </row>
    <row r="751" spans="25:30">
      <c r="Y751" s="50"/>
      <c r="Z751" s="55"/>
      <c r="AA751" s="98"/>
      <c r="AD751" s="94" t="str">
        <f t="shared" si="54"/>
        <v/>
      </c>
    </row>
    <row r="752" spans="25:30">
      <c r="Y752" s="50"/>
      <c r="Z752" s="55"/>
      <c r="AA752" s="98"/>
      <c r="AD752" s="94" t="str">
        <f t="shared" si="54"/>
        <v/>
      </c>
    </row>
    <row r="753" spans="25:31">
      <c r="Y753" s="50"/>
      <c r="Z753" s="55"/>
      <c r="AA753" s="98"/>
      <c r="AD753" s="94" t="str">
        <f t="shared" si="54"/>
        <v/>
      </c>
    </row>
    <row r="754" spans="25:31">
      <c r="Y754" s="50"/>
      <c r="Z754" s="55"/>
      <c r="AA754" s="98"/>
      <c r="AD754" s="94" t="str">
        <f t="shared" si="54"/>
        <v/>
      </c>
    </row>
    <row r="755" spans="25:31">
      <c r="Y755" s="50"/>
      <c r="Z755" s="55"/>
      <c r="AA755" s="98"/>
      <c r="AD755" s="94" t="str">
        <f t="shared" si="54"/>
        <v/>
      </c>
    </row>
    <row r="756" spans="25:31">
      <c r="Y756" s="50"/>
      <c r="Z756" s="55"/>
      <c r="AA756" s="98"/>
      <c r="AD756" s="94" t="str">
        <f t="shared" si="54"/>
        <v/>
      </c>
    </row>
    <row r="757" spans="25:31">
      <c r="Y757" s="50"/>
      <c r="Z757" s="55"/>
      <c r="AA757" s="98"/>
      <c r="AD757" s="94" t="str">
        <f t="shared" si="54"/>
        <v/>
      </c>
    </row>
    <row r="758" spans="25:31">
      <c r="Y758" s="50"/>
      <c r="Z758" s="55"/>
      <c r="AA758" s="98"/>
      <c r="AD758" s="94" t="str">
        <f t="shared" si="54"/>
        <v/>
      </c>
    </row>
    <row r="759" spans="25:31">
      <c r="Y759" s="50"/>
      <c r="Z759" s="55"/>
      <c r="AA759" s="98"/>
      <c r="AD759" s="94" t="str">
        <f t="shared" si="54"/>
        <v/>
      </c>
    </row>
    <row r="760" spans="25:31">
      <c r="Y760" s="50"/>
      <c r="Z760" s="55"/>
      <c r="AA760" s="98"/>
      <c r="AD760" s="94" t="str">
        <f t="shared" si="54"/>
        <v/>
      </c>
    </row>
    <row r="761" spans="25:31">
      <c r="Y761" s="50"/>
      <c r="Z761" s="55"/>
      <c r="AA761" s="98"/>
      <c r="AD761" s="94" t="str">
        <f t="shared" si="54"/>
        <v/>
      </c>
      <c r="AE761" s="97"/>
    </row>
    <row r="762" spans="25:31">
      <c r="Y762" s="50"/>
      <c r="Z762" s="55"/>
      <c r="AA762" s="98"/>
      <c r="AD762" s="94" t="str">
        <f t="shared" si="54"/>
        <v/>
      </c>
      <c r="AE762" s="97"/>
    </row>
    <row r="763" spans="25:31">
      <c r="Y763" s="50"/>
      <c r="Z763" s="55"/>
      <c r="AA763" s="98"/>
      <c r="AD763" s="94" t="str">
        <f t="shared" si="54"/>
        <v/>
      </c>
      <c r="AE763" s="97"/>
    </row>
    <row r="764" spans="25:31">
      <c r="Y764" s="50"/>
      <c r="Z764" s="55"/>
      <c r="AA764" s="98"/>
      <c r="AD764" s="94" t="str">
        <f t="shared" si="54"/>
        <v/>
      </c>
      <c r="AE764" s="97"/>
    </row>
    <row r="765" spans="25:31">
      <c r="Y765" s="50"/>
      <c r="Z765" s="55"/>
      <c r="AA765" s="98"/>
      <c r="AD765" s="94" t="str">
        <f t="shared" si="54"/>
        <v/>
      </c>
      <c r="AE765" s="97"/>
    </row>
    <row r="766" spans="25:31">
      <c r="Y766" s="50"/>
      <c r="Z766" s="55"/>
      <c r="AA766" s="98"/>
      <c r="AD766" s="94" t="str">
        <f t="shared" si="54"/>
        <v/>
      </c>
      <c r="AE766" s="97"/>
    </row>
    <row r="767" spans="25:31">
      <c r="Y767" s="50"/>
      <c r="Z767" s="55"/>
      <c r="AA767" s="98"/>
      <c r="AD767" s="94" t="str">
        <f t="shared" si="54"/>
        <v/>
      </c>
      <c r="AE767" s="97"/>
    </row>
    <row r="768" spans="25:31">
      <c r="Y768" s="50"/>
      <c r="Z768" s="55"/>
      <c r="AA768" s="98"/>
      <c r="AD768" s="94" t="str">
        <f t="shared" si="54"/>
        <v/>
      </c>
      <c r="AE768" s="97"/>
    </row>
    <row r="769" spans="25:31">
      <c r="Y769" s="50"/>
      <c r="Z769" s="55"/>
      <c r="AA769" s="98"/>
      <c r="AD769" s="94" t="str">
        <f t="shared" si="54"/>
        <v/>
      </c>
      <c r="AE769" s="97"/>
    </row>
    <row r="770" spans="25:31">
      <c r="Y770" s="50"/>
      <c r="Z770" s="55"/>
      <c r="AA770" s="98"/>
      <c r="AD770" s="94" t="str">
        <f t="shared" si="54"/>
        <v/>
      </c>
      <c r="AE770" s="97"/>
    </row>
    <row r="771" spans="25:31">
      <c r="Y771" s="50"/>
      <c r="Z771" s="55"/>
      <c r="AA771" s="98"/>
      <c r="AD771" s="94" t="str">
        <f t="shared" si="54"/>
        <v/>
      </c>
      <c r="AE771" s="97"/>
    </row>
    <row r="772" spans="25:31">
      <c r="Y772" s="50"/>
      <c r="Z772" s="55"/>
      <c r="AA772" s="98"/>
      <c r="AD772" s="94" t="str">
        <f t="shared" si="54"/>
        <v/>
      </c>
      <c r="AE772" s="97"/>
    </row>
    <row r="773" spans="25:31">
      <c r="Y773" s="50"/>
      <c r="Z773" s="55"/>
      <c r="AA773" s="98"/>
      <c r="AD773" s="94" t="str">
        <f t="shared" si="54"/>
        <v/>
      </c>
      <c r="AE773" s="97"/>
    </row>
    <row r="774" spans="25:31">
      <c r="Y774" s="50"/>
      <c r="Z774" s="55"/>
      <c r="AA774" s="98"/>
      <c r="AD774" s="94" t="str">
        <f t="shared" si="54"/>
        <v/>
      </c>
      <c r="AE774" s="97"/>
    </row>
    <row r="775" spans="25:31">
      <c r="Y775" s="50"/>
      <c r="Z775" s="55"/>
      <c r="AA775" s="98"/>
      <c r="AD775" s="94" t="str">
        <f t="shared" si="54"/>
        <v/>
      </c>
      <c r="AE775" s="97"/>
    </row>
    <row r="776" spans="25:31">
      <c r="Y776" s="50"/>
      <c r="Z776" s="55"/>
      <c r="AA776" s="98"/>
      <c r="AD776" s="94" t="str">
        <f t="shared" si="54"/>
        <v/>
      </c>
      <c r="AE776" s="97"/>
    </row>
    <row r="777" spans="25:31">
      <c r="Y777" s="50"/>
      <c r="Z777" s="55"/>
      <c r="AA777" s="98"/>
      <c r="AD777" s="94" t="str">
        <f t="shared" si="54"/>
        <v/>
      </c>
      <c r="AE777" s="97"/>
    </row>
    <row r="778" spans="25:31">
      <c r="Y778" s="50"/>
      <c r="Z778" s="55"/>
      <c r="AA778" s="98"/>
      <c r="AD778" s="94" t="str">
        <f t="shared" si="54"/>
        <v/>
      </c>
      <c r="AE778" s="97"/>
    </row>
    <row r="779" spans="25:31">
      <c r="Y779" s="50"/>
      <c r="Z779" s="55"/>
      <c r="AA779" s="98"/>
      <c r="AD779" s="94" t="str">
        <f t="shared" si="54"/>
        <v/>
      </c>
      <c r="AE779" s="97"/>
    </row>
    <row r="780" spans="25:31">
      <c r="Y780" s="50"/>
      <c r="Z780" s="55"/>
      <c r="AA780" s="98"/>
      <c r="AD780" s="94" t="str">
        <f t="shared" si="54"/>
        <v/>
      </c>
      <c r="AE780" s="97"/>
    </row>
    <row r="781" spans="25:31">
      <c r="Y781" s="50"/>
      <c r="Z781" s="55"/>
      <c r="AA781" s="98"/>
      <c r="AD781" s="94" t="str">
        <f t="shared" si="54"/>
        <v/>
      </c>
      <c r="AE781" s="97"/>
    </row>
    <row r="782" spans="25:31">
      <c r="Y782" s="50"/>
      <c r="Z782" s="55"/>
      <c r="AA782" s="98"/>
      <c r="AD782" s="94" t="str">
        <f t="shared" si="54"/>
        <v/>
      </c>
      <c r="AE782" s="97"/>
    </row>
    <row r="783" spans="25:31">
      <c r="Y783" s="50"/>
      <c r="Z783" s="55"/>
      <c r="AA783" s="98"/>
      <c r="AD783" s="94" t="str">
        <f t="shared" si="54"/>
        <v/>
      </c>
      <c r="AE783" s="97"/>
    </row>
    <row r="784" spans="25:31">
      <c r="Y784" s="50"/>
      <c r="Z784" s="55"/>
      <c r="AA784" s="98"/>
      <c r="AD784" s="94" t="str">
        <f t="shared" si="54"/>
        <v/>
      </c>
      <c r="AE784" s="97"/>
    </row>
    <row r="785" spans="25:31">
      <c r="Y785" s="50"/>
      <c r="Z785" s="55"/>
      <c r="AA785" s="98"/>
      <c r="AD785" s="94" t="str">
        <f t="shared" si="54"/>
        <v/>
      </c>
      <c r="AE785" s="97"/>
    </row>
    <row r="786" spans="25:31">
      <c r="Y786" s="50"/>
      <c r="Z786" s="55"/>
      <c r="AA786" s="98"/>
      <c r="AD786" s="94" t="str">
        <f t="shared" si="54"/>
        <v/>
      </c>
      <c r="AE786" s="97"/>
    </row>
    <row r="787" spans="25:31">
      <c r="Y787" s="50"/>
      <c r="Z787" s="55"/>
      <c r="AA787" s="98"/>
      <c r="AD787" s="94" t="str">
        <f t="shared" ref="AD787:AD850" si="55">IFERROR(VLOOKUP(AC787,AA:AB,2,FALSE),"")</f>
        <v/>
      </c>
      <c r="AE787" s="97"/>
    </row>
    <row r="788" spans="25:31">
      <c r="Y788" s="50"/>
      <c r="Z788" s="55"/>
      <c r="AA788" s="98"/>
      <c r="AD788" s="94" t="str">
        <f t="shared" si="55"/>
        <v/>
      </c>
      <c r="AE788" s="97"/>
    </row>
    <row r="789" spans="25:31">
      <c r="Y789" s="50"/>
      <c r="Z789" s="55"/>
      <c r="AA789" s="98"/>
      <c r="AD789" s="94" t="str">
        <f t="shared" si="55"/>
        <v/>
      </c>
      <c r="AE789" s="97"/>
    </row>
    <row r="790" spans="25:31">
      <c r="Y790" s="50"/>
      <c r="Z790" s="55"/>
      <c r="AA790" s="98"/>
      <c r="AD790" s="94" t="str">
        <f t="shared" si="55"/>
        <v/>
      </c>
      <c r="AE790" s="97"/>
    </row>
    <row r="791" spans="25:31">
      <c r="Y791" s="50"/>
      <c r="Z791" s="55"/>
      <c r="AA791" s="98"/>
      <c r="AD791" s="94" t="str">
        <f t="shared" si="55"/>
        <v/>
      </c>
      <c r="AE791" s="97"/>
    </row>
    <row r="792" spans="25:31">
      <c r="Y792" s="50"/>
      <c r="Z792" s="55"/>
      <c r="AA792" s="98"/>
      <c r="AD792" s="94" t="str">
        <f t="shared" si="55"/>
        <v/>
      </c>
      <c r="AE792" s="97"/>
    </row>
    <row r="793" spans="25:31">
      <c r="Y793" s="50"/>
      <c r="Z793" s="55"/>
      <c r="AA793" s="98"/>
      <c r="AD793" s="94" t="str">
        <f t="shared" si="55"/>
        <v/>
      </c>
      <c r="AE793" s="97"/>
    </row>
    <row r="794" spans="25:31">
      <c r="Y794" s="50"/>
      <c r="Z794" s="55"/>
      <c r="AA794" s="98"/>
      <c r="AD794" s="94" t="str">
        <f t="shared" si="55"/>
        <v/>
      </c>
      <c r="AE794" s="97"/>
    </row>
    <row r="795" spans="25:31">
      <c r="Y795" s="50"/>
      <c r="Z795" s="55"/>
      <c r="AA795" s="98"/>
      <c r="AD795" s="94" t="str">
        <f t="shared" si="55"/>
        <v/>
      </c>
      <c r="AE795" s="97"/>
    </row>
    <row r="796" spans="25:31">
      <c r="Y796" s="50"/>
      <c r="Z796" s="55"/>
      <c r="AA796" s="98"/>
      <c r="AD796" s="94" t="str">
        <f t="shared" si="55"/>
        <v/>
      </c>
      <c r="AE796" s="97"/>
    </row>
    <row r="797" spans="25:31">
      <c r="Y797" s="50"/>
      <c r="Z797" s="55"/>
      <c r="AA797" s="98"/>
      <c r="AD797" s="94" t="str">
        <f t="shared" si="55"/>
        <v/>
      </c>
      <c r="AE797" s="97"/>
    </row>
    <row r="798" spans="25:31">
      <c r="Y798" s="50"/>
      <c r="Z798" s="55"/>
      <c r="AA798" s="98"/>
      <c r="AD798" s="94" t="str">
        <f t="shared" si="55"/>
        <v/>
      </c>
      <c r="AE798" s="97"/>
    </row>
    <row r="799" spans="25:31">
      <c r="Y799" s="50"/>
      <c r="Z799" s="55"/>
      <c r="AA799" s="98"/>
      <c r="AD799" s="94" t="str">
        <f t="shared" si="55"/>
        <v/>
      </c>
      <c r="AE799" s="97"/>
    </row>
    <row r="800" spans="25:31">
      <c r="Y800" s="50"/>
      <c r="Z800" s="55"/>
      <c r="AA800" s="98"/>
      <c r="AD800" s="94" t="str">
        <f t="shared" si="55"/>
        <v/>
      </c>
      <c r="AE800" s="97"/>
    </row>
    <row r="801" spans="25:31">
      <c r="Y801" s="50"/>
      <c r="Z801" s="55"/>
      <c r="AA801" s="98"/>
      <c r="AD801" s="94" t="str">
        <f t="shared" si="55"/>
        <v/>
      </c>
      <c r="AE801" s="97"/>
    </row>
    <row r="802" spans="25:31">
      <c r="Y802" s="50"/>
      <c r="Z802" s="55"/>
      <c r="AA802" s="98"/>
      <c r="AD802" s="94" t="str">
        <f t="shared" si="55"/>
        <v/>
      </c>
      <c r="AE802" s="97"/>
    </row>
    <row r="803" spans="25:31">
      <c r="Y803" s="50"/>
      <c r="Z803" s="55"/>
      <c r="AA803" s="98"/>
      <c r="AD803" s="94" t="str">
        <f t="shared" si="55"/>
        <v/>
      </c>
      <c r="AE803" s="97"/>
    </row>
    <row r="804" spans="25:31">
      <c r="Y804" s="50"/>
      <c r="Z804" s="55"/>
      <c r="AA804" s="98"/>
      <c r="AD804" s="94" t="str">
        <f t="shared" si="55"/>
        <v/>
      </c>
      <c r="AE804" s="97"/>
    </row>
    <row r="805" spans="25:31">
      <c r="Y805" s="50"/>
      <c r="Z805" s="55"/>
      <c r="AA805" s="98"/>
      <c r="AD805" s="94" t="str">
        <f t="shared" si="55"/>
        <v/>
      </c>
      <c r="AE805" s="97"/>
    </row>
    <row r="806" spans="25:31">
      <c r="Y806" s="50"/>
      <c r="Z806" s="55"/>
      <c r="AA806" s="98"/>
      <c r="AD806" s="94" t="str">
        <f t="shared" si="55"/>
        <v/>
      </c>
      <c r="AE806" s="97"/>
    </row>
    <row r="807" spans="25:31">
      <c r="Y807" s="50"/>
      <c r="Z807" s="55"/>
      <c r="AA807" s="98"/>
      <c r="AD807" s="94" t="str">
        <f t="shared" si="55"/>
        <v/>
      </c>
      <c r="AE807" s="97"/>
    </row>
    <row r="808" spans="25:31">
      <c r="Y808" s="50"/>
      <c r="Z808" s="55"/>
      <c r="AA808" s="98"/>
      <c r="AD808" s="94" t="str">
        <f t="shared" si="55"/>
        <v/>
      </c>
      <c r="AE808" s="97"/>
    </row>
    <row r="809" spans="25:31">
      <c r="Y809" s="50"/>
      <c r="Z809" s="55"/>
      <c r="AA809" s="98"/>
      <c r="AD809" s="94" t="str">
        <f t="shared" si="55"/>
        <v/>
      </c>
      <c r="AE809" s="97"/>
    </row>
    <row r="810" spans="25:31">
      <c r="Y810" s="50"/>
      <c r="Z810" s="55"/>
      <c r="AA810" s="98"/>
      <c r="AD810" s="94" t="str">
        <f t="shared" si="55"/>
        <v/>
      </c>
      <c r="AE810" s="97"/>
    </row>
    <row r="811" spans="25:31">
      <c r="Y811" s="50"/>
      <c r="Z811" s="55"/>
      <c r="AA811" s="98"/>
      <c r="AD811" s="94" t="str">
        <f t="shared" si="55"/>
        <v/>
      </c>
      <c r="AE811" s="97"/>
    </row>
    <row r="812" spans="25:31">
      <c r="Y812" s="50"/>
      <c r="Z812" s="55"/>
      <c r="AA812" s="98"/>
      <c r="AD812" s="94" t="str">
        <f t="shared" si="55"/>
        <v/>
      </c>
      <c r="AE812" s="97"/>
    </row>
    <row r="813" spans="25:31">
      <c r="Y813" s="50"/>
      <c r="Z813" s="55"/>
      <c r="AA813" s="98"/>
      <c r="AD813" s="94" t="str">
        <f t="shared" si="55"/>
        <v/>
      </c>
      <c r="AE813" s="97"/>
    </row>
    <row r="814" spans="25:31">
      <c r="Y814" s="50"/>
      <c r="Z814" s="55"/>
      <c r="AA814" s="98"/>
      <c r="AD814" s="94" t="str">
        <f t="shared" si="55"/>
        <v/>
      </c>
      <c r="AE814" s="97"/>
    </row>
    <row r="815" spans="25:31">
      <c r="Y815" s="50"/>
      <c r="Z815" s="55"/>
      <c r="AA815" s="98"/>
      <c r="AD815" s="94" t="str">
        <f t="shared" si="55"/>
        <v/>
      </c>
      <c r="AE815" s="97"/>
    </row>
    <row r="816" spans="25:31">
      <c r="Y816" s="50"/>
      <c r="Z816" s="55"/>
      <c r="AA816" s="98"/>
      <c r="AD816" s="94" t="str">
        <f t="shared" si="55"/>
        <v/>
      </c>
      <c r="AE816" s="97"/>
    </row>
    <row r="817" spans="25:31">
      <c r="Y817" s="50"/>
      <c r="Z817" s="55"/>
      <c r="AA817" s="98"/>
      <c r="AD817" s="94" t="str">
        <f t="shared" si="55"/>
        <v/>
      </c>
      <c r="AE817" s="97"/>
    </row>
    <row r="818" spans="25:31">
      <c r="Y818" s="50"/>
      <c r="Z818" s="55"/>
      <c r="AA818" s="98"/>
      <c r="AD818" s="94" t="str">
        <f t="shared" si="55"/>
        <v/>
      </c>
      <c r="AE818" s="97"/>
    </row>
    <row r="819" spans="25:31">
      <c r="Y819" s="50"/>
      <c r="Z819" s="55"/>
      <c r="AA819" s="98"/>
      <c r="AD819" s="94" t="str">
        <f t="shared" si="55"/>
        <v/>
      </c>
      <c r="AE819" s="97"/>
    </row>
    <row r="820" spans="25:31">
      <c r="Y820" s="50"/>
      <c r="Z820" s="55"/>
      <c r="AA820" s="98"/>
      <c r="AD820" s="94" t="str">
        <f t="shared" si="55"/>
        <v/>
      </c>
      <c r="AE820" s="97"/>
    </row>
    <row r="821" spans="25:31">
      <c r="Y821" s="50"/>
      <c r="Z821" s="55"/>
      <c r="AA821" s="98"/>
      <c r="AD821" s="94" t="str">
        <f t="shared" si="55"/>
        <v/>
      </c>
      <c r="AE821" s="97"/>
    </row>
    <row r="822" spans="25:31">
      <c r="Y822" s="50"/>
      <c r="Z822" s="55"/>
      <c r="AA822" s="98"/>
      <c r="AD822" s="94" t="str">
        <f t="shared" si="55"/>
        <v/>
      </c>
      <c r="AE822" s="97"/>
    </row>
    <row r="823" spans="25:31">
      <c r="Y823" s="50"/>
      <c r="Z823" s="55"/>
      <c r="AA823" s="98"/>
      <c r="AD823" s="94" t="str">
        <f t="shared" si="55"/>
        <v/>
      </c>
      <c r="AE823" s="97"/>
    </row>
    <row r="824" spans="25:31">
      <c r="Y824" s="50"/>
      <c r="Z824" s="55"/>
      <c r="AA824" s="98"/>
      <c r="AD824" s="94" t="str">
        <f t="shared" si="55"/>
        <v/>
      </c>
      <c r="AE824" s="97"/>
    </row>
    <row r="825" spans="25:31">
      <c r="Y825" s="50"/>
      <c r="Z825" s="55"/>
      <c r="AA825" s="98"/>
      <c r="AD825" s="94" t="str">
        <f t="shared" si="55"/>
        <v/>
      </c>
      <c r="AE825" s="97"/>
    </row>
    <row r="826" spans="25:31">
      <c r="Y826" s="50"/>
      <c r="Z826" s="55"/>
      <c r="AA826" s="98"/>
      <c r="AD826" s="94" t="str">
        <f t="shared" si="55"/>
        <v/>
      </c>
      <c r="AE826" s="97"/>
    </row>
    <row r="827" spans="25:31">
      <c r="Y827" s="50"/>
      <c r="Z827" s="55"/>
      <c r="AA827" s="98"/>
      <c r="AD827" s="94" t="str">
        <f t="shared" si="55"/>
        <v/>
      </c>
      <c r="AE827" s="97"/>
    </row>
    <row r="828" spans="25:31">
      <c r="Y828" s="50"/>
      <c r="Z828" s="55"/>
      <c r="AA828" s="98"/>
      <c r="AD828" s="94" t="str">
        <f t="shared" si="55"/>
        <v/>
      </c>
      <c r="AE828" s="97"/>
    </row>
    <row r="829" spans="25:31">
      <c r="Y829" s="50"/>
      <c r="Z829" s="55"/>
      <c r="AA829" s="98"/>
      <c r="AD829" s="94" t="str">
        <f t="shared" si="55"/>
        <v/>
      </c>
      <c r="AE829" s="97"/>
    </row>
    <row r="830" spans="25:31">
      <c r="Y830" s="50"/>
      <c r="Z830" s="55"/>
      <c r="AA830" s="98"/>
      <c r="AD830" s="94" t="str">
        <f t="shared" si="55"/>
        <v/>
      </c>
      <c r="AE830" s="97"/>
    </row>
    <row r="831" spans="25:31">
      <c r="Y831" s="50"/>
      <c r="Z831" s="55"/>
      <c r="AA831" s="98"/>
      <c r="AD831" s="94" t="str">
        <f t="shared" si="55"/>
        <v/>
      </c>
      <c r="AE831" s="97"/>
    </row>
    <row r="832" spans="25:31">
      <c r="Y832" s="50"/>
      <c r="Z832" s="55"/>
      <c r="AA832" s="98"/>
      <c r="AD832" s="94" t="str">
        <f t="shared" si="55"/>
        <v/>
      </c>
      <c r="AE832" s="97"/>
    </row>
    <row r="833" spans="25:31">
      <c r="Y833" s="50"/>
      <c r="Z833" s="55"/>
      <c r="AA833" s="98"/>
      <c r="AD833" s="94" t="str">
        <f t="shared" si="55"/>
        <v/>
      </c>
      <c r="AE833" s="97"/>
    </row>
    <row r="834" spans="25:31">
      <c r="Y834" s="50"/>
      <c r="Z834" s="55"/>
      <c r="AA834" s="98"/>
      <c r="AD834" s="94" t="str">
        <f t="shared" si="55"/>
        <v/>
      </c>
      <c r="AE834" s="97"/>
    </row>
    <row r="835" spans="25:31">
      <c r="Y835" s="50"/>
      <c r="Z835" s="55"/>
      <c r="AA835" s="98"/>
      <c r="AD835" s="94" t="str">
        <f t="shared" si="55"/>
        <v/>
      </c>
      <c r="AE835" s="97"/>
    </row>
    <row r="836" spans="25:31">
      <c r="Y836" s="50"/>
      <c r="Z836" s="55"/>
      <c r="AA836" s="98"/>
      <c r="AD836" s="94" t="str">
        <f t="shared" si="55"/>
        <v/>
      </c>
      <c r="AE836" s="97"/>
    </row>
    <row r="837" spans="25:31">
      <c r="Y837" s="50"/>
      <c r="Z837" s="55"/>
      <c r="AA837" s="98"/>
      <c r="AD837" s="94" t="str">
        <f t="shared" si="55"/>
        <v/>
      </c>
      <c r="AE837" s="97"/>
    </row>
    <row r="838" spans="25:31">
      <c r="Y838" s="50"/>
      <c r="Z838" s="55"/>
      <c r="AA838" s="98"/>
      <c r="AD838" s="94" t="str">
        <f t="shared" si="55"/>
        <v/>
      </c>
      <c r="AE838" s="97"/>
    </row>
    <row r="839" spans="25:31">
      <c r="Y839" s="50"/>
      <c r="Z839" s="55"/>
      <c r="AA839" s="98"/>
      <c r="AD839" s="94" t="str">
        <f t="shared" si="55"/>
        <v/>
      </c>
      <c r="AE839" s="97"/>
    </row>
    <row r="840" spans="25:31">
      <c r="Y840" s="50"/>
      <c r="Z840" s="55"/>
      <c r="AA840" s="98"/>
      <c r="AD840" s="94" t="str">
        <f t="shared" si="55"/>
        <v/>
      </c>
      <c r="AE840" s="97"/>
    </row>
    <row r="841" spans="25:31">
      <c r="Y841" s="50"/>
      <c r="Z841" s="55"/>
      <c r="AA841" s="98"/>
      <c r="AD841" s="94" t="str">
        <f t="shared" si="55"/>
        <v/>
      </c>
      <c r="AE841" s="97"/>
    </row>
    <row r="842" spans="25:31">
      <c r="Y842" s="50"/>
      <c r="Z842" s="55"/>
      <c r="AA842" s="98"/>
      <c r="AD842" s="94" t="str">
        <f t="shared" si="55"/>
        <v/>
      </c>
      <c r="AE842" s="97"/>
    </row>
    <row r="843" spans="25:31">
      <c r="Y843" s="50"/>
      <c r="Z843" s="55"/>
      <c r="AA843" s="98"/>
      <c r="AD843" s="94" t="str">
        <f t="shared" si="55"/>
        <v/>
      </c>
      <c r="AE843" s="97"/>
    </row>
    <row r="844" spans="25:31">
      <c r="Y844" s="50"/>
      <c r="Z844" s="55"/>
      <c r="AA844" s="98"/>
      <c r="AD844" s="94" t="str">
        <f t="shared" si="55"/>
        <v/>
      </c>
      <c r="AE844" s="97"/>
    </row>
    <row r="845" spans="25:31">
      <c r="Y845" s="50"/>
      <c r="Z845" s="55"/>
      <c r="AA845" s="98"/>
      <c r="AD845" s="94" t="str">
        <f t="shared" si="55"/>
        <v/>
      </c>
      <c r="AE845" s="97"/>
    </row>
    <row r="846" spans="25:31">
      <c r="Y846" s="50"/>
      <c r="Z846" s="55"/>
      <c r="AA846" s="98"/>
      <c r="AD846" s="94" t="str">
        <f t="shared" si="55"/>
        <v/>
      </c>
      <c r="AE846" s="97"/>
    </row>
    <row r="847" spans="25:31">
      <c r="Y847" s="50"/>
      <c r="Z847" s="55"/>
      <c r="AA847" s="98"/>
      <c r="AD847" s="94" t="str">
        <f t="shared" si="55"/>
        <v/>
      </c>
      <c r="AE847" s="97"/>
    </row>
    <row r="848" spans="25:31">
      <c r="Y848" s="50"/>
      <c r="Z848" s="55"/>
      <c r="AA848" s="98"/>
      <c r="AD848" s="94" t="str">
        <f t="shared" si="55"/>
        <v/>
      </c>
      <c r="AE848" s="97"/>
    </row>
    <row r="849" spans="25:31">
      <c r="Y849" s="50"/>
      <c r="Z849" s="55"/>
      <c r="AA849" s="98"/>
      <c r="AD849" s="94" t="str">
        <f t="shared" si="55"/>
        <v/>
      </c>
      <c r="AE849" s="97"/>
    </row>
    <row r="850" spans="25:31">
      <c r="Y850" s="50"/>
      <c r="Z850" s="55"/>
      <c r="AA850" s="98"/>
      <c r="AD850" s="94" t="str">
        <f t="shared" si="55"/>
        <v/>
      </c>
      <c r="AE850" s="97"/>
    </row>
    <row r="851" spans="25:31">
      <c r="Y851" s="50"/>
      <c r="Z851" s="55"/>
      <c r="AA851" s="98"/>
      <c r="AD851" s="94" t="str">
        <f t="shared" ref="AD851:AD914" si="56">IFERROR(VLOOKUP(AC851,AA:AB,2,FALSE),"")</f>
        <v/>
      </c>
      <c r="AE851" s="97"/>
    </row>
    <row r="852" spans="25:31">
      <c r="Y852" s="50"/>
      <c r="Z852" s="55"/>
      <c r="AA852" s="98"/>
      <c r="AD852" s="94" t="str">
        <f t="shared" si="56"/>
        <v/>
      </c>
      <c r="AE852" s="97"/>
    </row>
    <row r="853" spans="25:31">
      <c r="Y853" s="50"/>
      <c r="Z853" s="55"/>
      <c r="AA853" s="98"/>
      <c r="AD853" s="94" t="str">
        <f t="shared" si="56"/>
        <v/>
      </c>
      <c r="AE853" s="97"/>
    </row>
    <row r="854" spans="25:31">
      <c r="Y854" s="50"/>
      <c r="Z854" s="55"/>
      <c r="AA854" s="98"/>
      <c r="AD854" s="94" t="str">
        <f t="shared" si="56"/>
        <v/>
      </c>
      <c r="AE854" s="97"/>
    </row>
    <row r="855" spans="25:31">
      <c r="Y855" s="50"/>
      <c r="Z855" s="55"/>
      <c r="AA855" s="98"/>
      <c r="AD855" s="94" t="str">
        <f t="shared" si="56"/>
        <v/>
      </c>
      <c r="AE855" s="97"/>
    </row>
    <row r="856" spans="25:31">
      <c r="Y856" s="50"/>
      <c r="Z856" s="55"/>
      <c r="AA856" s="98"/>
      <c r="AD856" s="94" t="str">
        <f t="shared" si="56"/>
        <v/>
      </c>
      <c r="AE856" s="97"/>
    </row>
    <row r="857" spans="25:31">
      <c r="Y857" s="50"/>
      <c r="Z857" s="55"/>
      <c r="AA857" s="98"/>
      <c r="AD857" s="94" t="str">
        <f t="shared" si="56"/>
        <v/>
      </c>
      <c r="AE857" s="97"/>
    </row>
    <row r="858" spans="25:31">
      <c r="Y858" s="50"/>
      <c r="Z858" s="55"/>
      <c r="AA858" s="98"/>
      <c r="AD858" s="94" t="str">
        <f t="shared" si="56"/>
        <v/>
      </c>
      <c r="AE858" s="97"/>
    </row>
    <row r="859" spans="25:31">
      <c r="Y859" s="50"/>
      <c r="Z859" s="55"/>
      <c r="AA859" s="98"/>
      <c r="AD859" s="94" t="str">
        <f t="shared" si="56"/>
        <v/>
      </c>
      <c r="AE859" s="97"/>
    </row>
    <row r="860" spans="25:31">
      <c r="Y860" s="50"/>
      <c r="Z860" s="55"/>
      <c r="AA860" s="98"/>
      <c r="AD860" s="94" t="str">
        <f t="shared" si="56"/>
        <v/>
      </c>
      <c r="AE860" s="97"/>
    </row>
    <row r="861" spans="25:31">
      <c r="Y861" s="50"/>
      <c r="Z861" s="55"/>
      <c r="AA861" s="98"/>
      <c r="AD861" s="94" t="str">
        <f t="shared" si="56"/>
        <v/>
      </c>
      <c r="AE861" s="97"/>
    </row>
    <row r="862" spans="25:31">
      <c r="Y862" s="50"/>
      <c r="Z862" s="55"/>
      <c r="AA862" s="98"/>
      <c r="AD862" s="94" t="str">
        <f t="shared" si="56"/>
        <v/>
      </c>
      <c r="AE862" s="97"/>
    </row>
    <row r="863" spans="25:31">
      <c r="Y863" s="50"/>
      <c r="Z863" s="55"/>
      <c r="AA863" s="98"/>
      <c r="AD863" s="94" t="str">
        <f t="shared" si="56"/>
        <v/>
      </c>
      <c r="AE863" s="97"/>
    </row>
    <row r="864" spans="25:31">
      <c r="Y864" s="50"/>
      <c r="Z864" s="55"/>
      <c r="AA864" s="98"/>
      <c r="AD864" s="94" t="str">
        <f t="shared" si="56"/>
        <v/>
      </c>
      <c r="AE864" s="97"/>
    </row>
    <row r="865" spans="25:31">
      <c r="Y865" s="50"/>
      <c r="Z865" s="55"/>
      <c r="AA865" s="98"/>
      <c r="AD865" s="94" t="str">
        <f t="shared" si="56"/>
        <v/>
      </c>
      <c r="AE865" s="97"/>
    </row>
    <row r="866" spans="25:31">
      <c r="Y866" s="50"/>
      <c r="Z866" s="55"/>
      <c r="AA866" s="98"/>
      <c r="AD866" s="94" t="str">
        <f t="shared" si="56"/>
        <v/>
      </c>
      <c r="AE866" s="97"/>
    </row>
    <row r="867" spans="25:31">
      <c r="Y867" s="50"/>
      <c r="Z867" s="55"/>
      <c r="AA867" s="98"/>
      <c r="AD867" s="94" t="str">
        <f t="shared" si="56"/>
        <v/>
      </c>
      <c r="AE867" s="97"/>
    </row>
    <row r="868" spans="25:31">
      <c r="Y868" s="50"/>
      <c r="Z868" s="55"/>
      <c r="AA868" s="98"/>
      <c r="AD868" s="94" t="str">
        <f t="shared" si="56"/>
        <v/>
      </c>
      <c r="AE868" s="97"/>
    </row>
    <row r="869" spans="25:31">
      <c r="Y869" s="50"/>
      <c r="Z869" s="55"/>
      <c r="AA869" s="98"/>
      <c r="AD869" s="94" t="str">
        <f t="shared" si="56"/>
        <v/>
      </c>
      <c r="AE869" s="97"/>
    </row>
    <row r="870" spans="25:31">
      <c r="Y870" s="50"/>
      <c r="Z870" s="55"/>
      <c r="AA870" s="98"/>
      <c r="AD870" s="94" t="str">
        <f t="shared" si="56"/>
        <v/>
      </c>
      <c r="AE870" s="97"/>
    </row>
    <row r="871" spans="25:31">
      <c r="Y871" s="50"/>
      <c r="Z871" s="55"/>
      <c r="AA871" s="98"/>
      <c r="AD871" s="94" t="str">
        <f t="shared" si="56"/>
        <v/>
      </c>
      <c r="AE871" s="97"/>
    </row>
    <row r="872" spans="25:31">
      <c r="Y872" s="50"/>
      <c r="Z872" s="55"/>
      <c r="AA872" s="98"/>
      <c r="AD872" s="94" t="str">
        <f t="shared" si="56"/>
        <v/>
      </c>
      <c r="AE872" s="97"/>
    </row>
    <row r="873" spans="25:31">
      <c r="Y873" s="50"/>
      <c r="Z873" s="55"/>
      <c r="AA873" s="98"/>
      <c r="AD873" s="94" t="str">
        <f t="shared" si="56"/>
        <v/>
      </c>
      <c r="AE873" s="97"/>
    </row>
    <row r="874" spans="25:31">
      <c r="Y874" s="50"/>
      <c r="Z874" s="55"/>
      <c r="AA874" s="98"/>
      <c r="AD874" s="94" t="str">
        <f t="shared" si="56"/>
        <v/>
      </c>
      <c r="AE874" s="97"/>
    </row>
    <row r="875" spans="25:31">
      <c r="Y875" s="50"/>
      <c r="Z875" s="55"/>
      <c r="AA875" s="98"/>
      <c r="AD875" s="94" t="str">
        <f t="shared" si="56"/>
        <v/>
      </c>
      <c r="AE875" s="97"/>
    </row>
    <row r="876" spans="25:31">
      <c r="Y876" s="50"/>
      <c r="Z876" s="55"/>
      <c r="AA876" s="98"/>
      <c r="AD876" s="94" t="str">
        <f t="shared" si="56"/>
        <v/>
      </c>
      <c r="AE876" s="97"/>
    </row>
    <row r="877" spans="25:31">
      <c r="Y877" s="50"/>
      <c r="Z877" s="55"/>
      <c r="AA877" s="98"/>
      <c r="AD877" s="94" t="str">
        <f t="shared" si="56"/>
        <v/>
      </c>
      <c r="AE877" s="97"/>
    </row>
    <row r="878" spans="25:31">
      <c r="Y878" s="50"/>
      <c r="Z878" s="55"/>
      <c r="AA878" s="98"/>
      <c r="AD878" s="94" t="str">
        <f t="shared" si="56"/>
        <v/>
      </c>
      <c r="AE878" s="97"/>
    </row>
    <row r="879" spans="25:31">
      <c r="Y879" s="50"/>
      <c r="Z879" s="55"/>
      <c r="AA879" s="98"/>
      <c r="AD879" s="94" t="str">
        <f t="shared" si="56"/>
        <v/>
      </c>
      <c r="AE879" s="97"/>
    </row>
    <row r="880" spans="25:31">
      <c r="Y880" s="50"/>
      <c r="Z880" s="55"/>
      <c r="AA880" s="98"/>
      <c r="AD880" s="94" t="str">
        <f t="shared" si="56"/>
        <v/>
      </c>
      <c r="AE880" s="97"/>
    </row>
    <row r="881" spans="25:31">
      <c r="Y881" s="50"/>
      <c r="Z881" s="55"/>
      <c r="AA881" s="98"/>
      <c r="AD881" s="94" t="str">
        <f t="shared" si="56"/>
        <v/>
      </c>
      <c r="AE881" s="97"/>
    </row>
    <row r="882" spans="25:31">
      <c r="Y882" s="50"/>
      <c r="Z882" s="55"/>
      <c r="AA882" s="98"/>
      <c r="AD882" s="94" t="str">
        <f t="shared" si="56"/>
        <v/>
      </c>
      <c r="AE882" s="97"/>
    </row>
    <row r="883" spans="25:31">
      <c r="Y883" s="50"/>
      <c r="Z883" s="55"/>
      <c r="AA883" s="98"/>
      <c r="AD883" s="94" t="str">
        <f t="shared" si="56"/>
        <v/>
      </c>
      <c r="AE883" s="97"/>
    </row>
    <row r="884" spans="25:31">
      <c r="Y884" s="50"/>
      <c r="Z884" s="55"/>
      <c r="AA884" s="98"/>
      <c r="AD884" s="94" t="str">
        <f t="shared" si="56"/>
        <v/>
      </c>
      <c r="AE884" s="97"/>
    </row>
    <row r="885" spans="25:31">
      <c r="Y885" s="50"/>
      <c r="Z885" s="55"/>
      <c r="AA885" s="98"/>
      <c r="AD885" s="94" t="str">
        <f t="shared" si="56"/>
        <v/>
      </c>
      <c r="AE885" s="97"/>
    </row>
    <row r="886" spans="25:31">
      <c r="Y886" s="50"/>
      <c r="Z886" s="55"/>
      <c r="AA886" s="98"/>
      <c r="AD886" s="94" t="str">
        <f t="shared" si="56"/>
        <v/>
      </c>
      <c r="AE886" s="97"/>
    </row>
    <row r="887" spans="25:31">
      <c r="Y887" s="50"/>
      <c r="Z887" s="55"/>
      <c r="AA887" s="98"/>
      <c r="AD887" s="94" t="str">
        <f t="shared" si="56"/>
        <v/>
      </c>
      <c r="AE887" s="97"/>
    </row>
    <row r="888" spans="25:31">
      <c r="Y888" s="50"/>
      <c r="Z888" s="55"/>
      <c r="AA888" s="98"/>
      <c r="AD888" s="94" t="str">
        <f t="shared" si="56"/>
        <v/>
      </c>
      <c r="AE888" s="97"/>
    </row>
    <row r="889" spans="25:31">
      <c r="Y889" s="50"/>
      <c r="Z889" s="55"/>
      <c r="AA889" s="98"/>
      <c r="AD889" s="94" t="str">
        <f t="shared" si="56"/>
        <v/>
      </c>
      <c r="AE889" s="97"/>
    </row>
    <row r="890" spans="25:31">
      <c r="Y890" s="50"/>
      <c r="Z890" s="55"/>
      <c r="AA890" s="98"/>
      <c r="AD890" s="94" t="str">
        <f t="shared" si="56"/>
        <v/>
      </c>
      <c r="AE890" s="97"/>
    </row>
    <row r="891" spans="25:31">
      <c r="Y891" s="50"/>
      <c r="Z891" s="55"/>
      <c r="AA891" s="98"/>
      <c r="AD891" s="94" t="str">
        <f t="shared" si="56"/>
        <v/>
      </c>
      <c r="AE891" s="97"/>
    </row>
    <row r="892" spans="25:31">
      <c r="Y892" s="50"/>
      <c r="Z892" s="55"/>
      <c r="AA892" s="98"/>
      <c r="AD892" s="94" t="str">
        <f t="shared" si="56"/>
        <v/>
      </c>
      <c r="AE892" s="97"/>
    </row>
    <row r="893" spans="25:31">
      <c r="Y893" s="50"/>
      <c r="Z893" s="55"/>
      <c r="AA893" s="98"/>
      <c r="AD893" s="94" t="str">
        <f t="shared" si="56"/>
        <v/>
      </c>
      <c r="AE893" s="97"/>
    </row>
    <row r="894" spans="25:31">
      <c r="Y894" s="50"/>
      <c r="Z894" s="55"/>
      <c r="AA894" s="98"/>
      <c r="AD894" s="94" t="str">
        <f t="shared" si="56"/>
        <v/>
      </c>
      <c r="AE894" s="97"/>
    </row>
    <row r="895" spans="25:31">
      <c r="Y895" s="50"/>
      <c r="Z895" s="55"/>
      <c r="AA895" s="98"/>
      <c r="AD895" s="94" t="str">
        <f t="shared" si="56"/>
        <v/>
      </c>
      <c r="AE895" s="97"/>
    </row>
    <row r="896" spans="25:31">
      <c r="Y896" s="50"/>
      <c r="Z896" s="55"/>
      <c r="AA896" s="98"/>
      <c r="AD896" s="94" t="str">
        <f t="shared" si="56"/>
        <v/>
      </c>
      <c r="AE896" s="97"/>
    </row>
    <row r="897" spans="25:31">
      <c r="Y897" s="50"/>
      <c r="Z897" s="55"/>
      <c r="AA897" s="98"/>
      <c r="AD897" s="94" t="str">
        <f t="shared" si="56"/>
        <v/>
      </c>
      <c r="AE897" s="97"/>
    </row>
    <row r="898" spans="25:31">
      <c r="Y898" s="50"/>
      <c r="Z898" s="55"/>
      <c r="AA898" s="98"/>
      <c r="AD898" s="94" t="str">
        <f t="shared" si="56"/>
        <v/>
      </c>
      <c r="AE898" s="97"/>
    </row>
    <row r="899" spans="25:31">
      <c r="Y899" s="50"/>
      <c r="Z899" s="55"/>
      <c r="AA899" s="98"/>
      <c r="AD899" s="94" t="str">
        <f t="shared" si="56"/>
        <v/>
      </c>
      <c r="AE899" s="97"/>
    </row>
    <row r="900" spans="25:31">
      <c r="Y900" s="50"/>
      <c r="Z900" s="55"/>
      <c r="AA900" s="98"/>
      <c r="AD900" s="94" t="str">
        <f t="shared" si="56"/>
        <v/>
      </c>
      <c r="AE900" s="97"/>
    </row>
    <row r="901" spans="25:31">
      <c r="Y901" s="50"/>
      <c r="Z901" s="55"/>
      <c r="AA901" s="98"/>
      <c r="AD901" s="94" t="str">
        <f t="shared" si="56"/>
        <v/>
      </c>
      <c r="AE901" s="97"/>
    </row>
    <row r="902" spans="25:31">
      <c r="Y902" s="50"/>
      <c r="Z902" s="55"/>
      <c r="AA902" s="98"/>
      <c r="AD902" s="94" t="str">
        <f t="shared" si="56"/>
        <v/>
      </c>
      <c r="AE902" s="97"/>
    </row>
    <row r="903" spans="25:31">
      <c r="Y903" s="50"/>
      <c r="Z903" s="55"/>
      <c r="AA903" s="98"/>
      <c r="AD903" s="94" t="str">
        <f t="shared" si="56"/>
        <v/>
      </c>
      <c r="AE903" s="97"/>
    </row>
    <row r="904" spans="25:31">
      <c r="Y904" s="50"/>
      <c r="Z904" s="55"/>
      <c r="AA904" s="98"/>
      <c r="AD904" s="94" t="str">
        <f t="shared" si="56"/>
        <v/>
      </c>
      <c r="AE904" s="97"/>
    </row>
    <row r="905" spans="25:31">
      <c r="Y905" s="50"/>
      <c r="Z905" s="55"/>
      <c r="AA905" s="98"/>
      <c r="AD905" s="94" t="str">
        <f t="shared" si="56"/>
        <v/>
      </c>
      <c r="AE905" s="97"/>
    </row>
    <row r="906" spans="25:31">
      <c r="Y906" s="50"/>
      <c r="Z906" s="55"/>
      <c r="AA906" s="98"/>
      <c r="AD906" s="94" t="str">
        <f t="shared" si="56"/>
        <v/>
      </c>
      <c r="AE906" s="97"/>
    </row>
    <row r="907" spans="25:31">
      <c r="Y907" s="50"/>
      <c r="Z907" s="55"/>
      <c r="AA907" s="98"/>
      <c r="AD907" s="94" t="str">
        <f t="shared" si="56"/>
        <v/>
      </c>
      <c r="AE907" s="97"/>
    </row>
    <row r="908" spans="25:31">
      <c r="Y908" s="50"/>
      <c r="Z908" s="55"/>
      <c r="AA908" s="98"/>
      <c r="AD908" s="94" t="str">
        <f t="shared" si="56"/>
        <v/>
      </c>
      <c r="AE908" s="97"/>
    </row>
    <row r="909" spans="25:31">
      <c r="Y909" s="50"/>
      <c r="Z909" s="55"/>
      <c r="AA909" s="98"/>
      <c r="AD909" s="94" t="str">
        <f t="shared" si="56"/>
        <v/>
      </c>
      <c r="AE909" s="97"/>
    </row>
    <row r="910" spans="25:31">
      <c r="Y910" s="50"/>
      <c r="Z910" s="55"/>
      <c r="AA910" s="98"/>
      <c r="AD910" s="94" t="str">
        <f t="shared" si="56"/>
        <v/>
      </c>
      <c r="AE910" s="97"/>
    </row>
    <row r="911" spans="25:31">
      <c r="Y911" s="50"/>
      <c r="Z911" s="55"/>
      <c r="AA911" s="98"/>
      <c r="AD911" s="94" t="str">
        <f t="shared" si="56"/>
        <v/>
      </c>
      <c r="AE911" s="97"/>
    </row>
    <row r="912" spans="25:31">
      <c r="Y912" s="50"/>
      <c r="Z912" s="55"/>
      <c r="AA912" s="98"/>
      <c r="AD912" s="94" t="str">
        <f t="shared" si="56"/>
        <v/>
      </c>
      <c r="AE912" s="97"/>
    </row>
    <row r="913" spans="25:31">
      <c r="Y913" s="50"/>
      <c r="Z913" s="55"/>
      <c r="AA913" s="98"/>
      <c r="AD913" s="94" t="str">
        <f t="shared" si="56"/>
        <v/>
      </c>
      <c r="AE913" s="97"/>
    </row>
    <row r="914" spans="25:31">
      <c r="Y914" s="50"/>
      <c r="Z914" s="55"/>
      <c r="AA914" s="98"/>
      <c r="AD914" s="94" t="str">
        <f t="shared" si="56"/>
        <v/>
      </c>
      <c r="AE914" s="97"/>
    </row>
    <row r="915" spans="25:31">
      <c r="Y915" s="50"/>
      <c r="Z915" s="55"/>
      <c r="AA915" s="98"/>
      <c r="AD915" s="94" t="str">
        <f t="shared" ref="AD915:AD978" si="57">IFERROR(VLOOKUP(AC915,AA:AB,2,FALSE),"")</f>
        <v/>
      </c>
      <c r="AE915" s="97"/>
    </row>
    <row r="916" spans="25:31">
      <c r="Y916" s="50"/>
      <c r="Z916" s="55"/>
      <c r="AA916" s="98"/>
      <c r="AD916" s="94" t="str">
        <f t="shared" si="57"/>
        <v/>
      </c>
      <c r="AE916" s="97"/>
    </row>
    <row r="917" spans="25:31">
      <c r="Y917" s="50"/>
      <c r="Z917" s="55"/>
      <c r="AA917" s="98"/>
      <c r="AD917" s="94" t="str">
        <f t="shared" si="57"/>
        <v/>
      </c>
    </row>
    <row r="918" spans="25:31">
      <c r="Y918" s="50"/>
      <c r="Z918" s="55"/>
      <c r="AA918" s="98"/>
      <c r="AD918" s="94" t="str">
        <f t="shared" si="57"/>
        <v/>
      </c>
    </row>
    <row r="919" spans="25:31">
      <c r="Y919" s="50"/>
      <c r="Z919" s="55"/>
      <c r="AA919" s="98"/>
      <c r="AD919" s="94" t="str">
        <f t="shared" si="57"/>
        <v/>
      </c>
    </row>
    <row r="920" spans="25:31">
      <c r="Y920" s="50"/>
      <c r="Z920" s="55"/>
      <c r="AA920" s="98"/>
      <c r="AD920" s="94" t="str">
        <f t="shared" si="57"/>
        <v/>
      </c>
    </row>
    <row r="921" spans="25:31">
      <c r="Y921" s="50"/>
      <c r="Z921" s="55"/>
      <c r="AA921" s="98"/>
      <c r="AD921" s="94" t="str">
        <f t="shared" si="57"/>
        <v/>
      </c>
    </row>
    <row r="922" spans="25:31">
      <c r="Y922" s="50"/>
      <c r="Z922" s="55"/>
      <c r="AA922" s="98"/>
      <c r="AD922" s="94" t="str">
        <f t="shared" si="57"/>
        <v/>
      </c>
    </row>
    <row r="923" spans="25:31">
      <c r="Y923" s="50"/>
      <c r="Z923" s="55"/>
      <c r="AA923" s="98"/>
      <c r="AD923" s="94" t="str">
        <f t="shared" si="57"/>
        <v/>
      </c>
    </row>
    <row r="924" spans="25:31">
      <c r="Y924" s="50"/>
      <c r="Z924" s="55"/>
      <c r="AA924" s="98"/>
      <c r="AD924" s="94" t="str">
        <f t="shared" si="57"/>
        <v/>
      </c>
    </row>
    <row r="925" spans="25:31">
      <c r="Y925" s="50"/>
      <c r="Z925" s="55"/>
      <c r="AA925" s="98"/>
      <c r="AD925" s="94" t="str">
        <f t="shared" si="57"/>
        <v/>
      </c>
    </row>
    <row r="926" spans="25:31">
      <c r="Y926" s="50"/>
      <c r="Z926" s="55"/>
      <c r="AA926" s="98"/>
      <c r="AD926" s="94" t="str">
        <f t="shared" si="57"/>
        <v/>
      </c>
    </row>
    <row r="927" spans="25:31">
      <c r="Y927" s="50"/>
      <c r="Z927" s="55"/>
      <c r="AA927" s="98"/>
      <c r="AD927" s="94" t="str">
        <f t="shared" si="57"/>
        <v/>
      </c>
    </row>
    <row r="928" spans="25:31">
      <c r="Y928" s="50"/>
      <c r="Z928" s="55"/>
      <c r="AA928" s="98"/>
      <c r="AD928" s="94" t="str">
        <f t="shared" si="57"/>
        <v/>
      </c>
    </row>
    <row r="929" spans="25:30">
      <c r="Y929" s="50"/>
      <c r="Z929" s="55"/>
      <c r="AA929" s="98"/>
      <c r="AD929" s="94" t="str">
        <f t="shared" si="57"/>
        <v/>
      </c>
    </row>
    <row r="930" spans="25:30">
      <c r="Y930" s="50"/>
      <c r="Z930" s="55"/>
      <c r="AA930" s="98"/>
      <c r="AD930" s="94" t="str">
        <f t="shared" si="57"/>
        <v/>
      </c>
    </row>
    <row r="931" spans="25:30">
      <c r="Y931" s="50"/>
      <c r="Z931" s="55"/>
      <c r="AA931" s="98"/>
      <c r="AD931" s="94" t="str">
        <f t="shared" si="57"/>
        <v/>
      </c>
    </row>
    <row r="932" spans="25:30">
      <c r="Y932" s="50"/>
      <c r="Z932" s="55"/>
      <c r="AA932" s="98"/>
      <c r="AD932" s="94" t="str">
        <f t="shared" si="57"/>
        <v/>
      </c>
    </row>
    <row r="933" spans="25:30">
      <c r="Y933" s="50"/>
      <c r="Z933" s="55"/>
      <c r="AA933" s="98"/>
      <c r="AD933" s="94" t="str">
        <f t="shared" si="57"/>
        <v/>
      </c>
    </row>
    <row r="934" spans="25:30">
      <c r="Y934" s="50"/>
      <c r="Z934" s="55"/>
      <c r="AA934" s="98"/>
      <c r="AD934" s="94" t="str">
        <f t="shared" si="57"/>
        <v/>
      </c>
    </row>
    <row r="935" spans="25:30">
      <c r="Y935" s="50"/>
      <c r="Z935" s="55"/>
      <c r="AA935" s="98"/>
      <c r="AD935" s="94" t="str">
        <f t="shared" si="57"/>
        <v/>
      </c>
    </row>
    <row r="936" spans="25:30">
      <c r="Y936" s="50"/>
      <c r="Z936" s="55"/>
      <c r="AA936" s="98"/>
      <c r="AD936" s="94" t="str">
        <f t="shared" si="57"/>
        <v/>
      </c>
    </row>
    <row r="937" spans="25:30">
      <c r="Y937" s="50"/>
      <c r="Z937" s="55"/>
      <c r="AA937" s="98"/>
      <c r="AD937" s="94" t="str">
        <f t="shared" si="57"/>
        <v/>
      </c>
    </row>
    <row r="938" spans="25:30">
      <c r="Y938" s="50"/>
      <c r="Z938" s="55"/>
      <c r="AA938" s="98"/>
      <c r="AD938" s="94" t="str">
        <f t="shared" si="57"/>
        <v/>
      </c>
    </row>
    <row r="939" spans="25:30">
      <c r="Y939" s="50"/>
      <c r="Z939" s="55"/>
      <c r="AA939" s="98"/>
      <c r="AD939" s="94" t="str">
        <f t="shared" si="57"/>
        <v/>
      </c>
    </row>
    <row r="940" spans="25:30">
      <c r="Y940" s="50"/>
      <c r="Z940" s="55"/>
      <c r="AA940" s="98"/>
      <c r="AD940" s="94" t="str">
        <f t="shared" si="57"/>
        <v/>
      </c>
    </row>
    <row r="941" spans="25:30">
      <c r="Y941" s="50"/>
      <c r="Z941" s="55"/>
      <c r="AA941" s="98"/>
      <c r="AD941" s="94" t="str">
        <f t="shared" si="57"/>
        <v/>
      </c>
    </row>
    <row r="942" spans="25:30">
      <c r="Y942" s="50"/>
      <c r="Z942" s="55"/>
      <c r="AA942" s="98"/>
      <c r="AD942" s="94" t="str">
        <f t="shared" si="57"/>
        <v/>
      </c>
    </row>
    <row r="943" spans="25:30">
      <c r="Y943" s="50"/>
      <c r="Z943" s="55"/>
      <c r="AA943" s="98"/>
      <c r="AD943" s="94" t="str">
        <f t="shared" si="57"/>
        <v/>
      </c>
    </row>
    <row r="944" spans="25:30">
      <c r="Y944" s="50"/>
      <c r="Z944" s="55"/>
      <c r="AA944" s="98"/>
      <c r="AD944" s="94" t="str">
        <f t="shared" si="57"/>
        <v/>
      </c>
    </row>
    <row r="945" spans="25:30">
      <c r="Y945" s="50"/>
      <c r="Z945" s="55"/>
      <c r="AA945" s="98"/>
      <c r="AD945" s="94" t="str">
        <f t="shared" si="57"/>
        <v/>
      </c>
    </row>
    <row r="946" spans="25:30">
      <c r="Y946" s="50"/>
      <c r="Z946" s="55"/>
      <c r="AA946" s="98"/>
      <c r="AD946" s="94" t="str">
        <f t="shared" si="57"/>
        <v/>
      </c>
    </row>
    <row r="947" spans="25:30">
      <c r="Y947" s="50"/>
      <c r="Z947" s="55"/>
      <c r="AA947" s="98"/>
      <c r="AD947" s="94" t="str">
        <f t="shared" si="57"/>
        <v/>
      </c>
    </row>
    <row r="948" spans="25:30">
      <c r="Y948" s="50"/>
      <c r="Z948" s="55"/>
      <c r="AA948" s="98"/>
      <c r="AD948" s="94" t="str">
        <f t="shared" si="57"/>
        <v/>
      </c>
    </row>
    <row r="949" spans="25:30">
      <c r="Y949" s="50"/>
      <c r="Z949" s="55"/>
      <c r="AA949" s="98"/>
      <c r="AD949" s="94" t="str">
        <f t="shared" si="57"/>
        <v/>
      </c>
    </row>
    <row r="950" spans="25:30">
      <c r="Y950" s="50"/>
      <c r="Z950" s="55"/>
      <c r="AA950" s="98"/>
      <c r="AD950" s="94" t="str">
        <f t="shared" si="57"/>
        <v/>
      </c>
    </row>
    <row r="951" spans="25:30">
      <c r="Y951" s="50"/>
      <c r="Z951" s="55"/>
      <c r="AA951" s="98"/>
      <c r="AD951" s="94" t="str">
        <f t="shared" si="57"/>
        <v/>
      </c>
    </row>
    <row r="952" spans="25:30">
      <c r="Y952" s="50"/>
      <c r="Z952" s="55"/>
      <c r="AA952" s="98"/>
      <c r="AD952" s="94" t="str">
        <f t="shared" si="57"/>
        <v/>
      </c>
    </row>
    <row r="953" spans="25:30">
      <c r="Y953" s="50"/>
      <c r="Z953" s="55"/>
      <c r="AA953" s="98"/>
      <c r="AD953" s="94" t="str">
        <f t="shared" si="57"/>
        <v/>
      </c>
    </row>
    <row r="954" spans="25:30">
      <c r="Y954" s="50"/>
      <c r="Z954" s="55"/>
      <c r="AA954" s="98"/>
      <c r="AD954" s="94" t="str">
        <f t="shared" si="57"/>
        <v/>
      </c>
    </row>
    <row r="955" spans="25:30">
      <c r="Y955" s="50"/>
      <c r="Z955" s="55"/>
      <c r="AA955" s="98"/>
      <c r="AD955" s="94" t="str">
        <f t="shared" si="57"/>
        <v/>
      </c>
    </row>
    <row r="956" spans="25:30">
      <c r="Y956" s="50"/>
      <c r="Z956" s="55"/>
      <c r="AA956" s="98"/>
      <c r="AD956" s="94" t="str">
        <f t="shared" si="57"/>
        <v/>
      </c>
    </row>
    <row r="957" spans="25:30">
      <c r="Y957" s="50"/>
      <c r="Z957" s="55"/>
      <c r="AA957" s="98"/>
      <c r="AD957" s="94" t="str">
        <f t="shared" si="57"/>
        <v/>
      </c>
    </row>
    <row r="958" spans="25:30">
      <c r="Y958" s="50"/>
      <c r="Z958" s="55"/>
      <c r="AA958" s="98"/>
      <c r="AD958" s="94" t="str">
        <f t="shared" si="57"/>
        <v/>
      </c>
    </row>
    <row r="959" spans="25:30">
      <c r="Y959" s="50"/>
      <c r="Z959" s="55"/>
      <c r="AA959" s="98"/>
      <c r="AD959" s="94" t="str">
        <f t="shared" si="57"/>
        <v/>
      </c>
    </row>
    <row r="960" spans="25:30">
      <c r="Y960" s="50"/>
      <c r="Z960" s="55"/>
      <c r="AA960" s="98"/>
      <c r="AD960" s="94" t="str">
        <f t="shared" si="57"/>
        <v/>
      </c>
    </row>
    <row r="961" spans="25:30">
      <c r="Y961" s="50"/>
      <c r="Z961" s="55"/>
      <c r="AA961" s="98"/>
      <c r="AD961" s="94" t="str">
        <f t="shared" si="57"/>
        <v/>
      </c>
    </row>
    <row r="962" spans="25:30">
      <c r="Y962" s="50"/>
      <c r="Z962" s="55"/>
      <c r="AA962" s="98"/>
      <c r="AD962" s="94" t="str">
        <f t="shared" si="57"/>
        <v/>
      </c>
    </row>
    <row r="963" spans="25:30">
      <c r="Y963" s="50"/>
      <c r="Z963" s="55"/>
      <c r="AA963" s="98"/>
      <c r="AD963" s="94" t="str">
        <f t="shared" si="57"/>
        <v/>
      </c>
    </row>
    <row r="964" spans="25:30">
      <c r="Y964" s="50"/>
      <c r="Z964" s="55"/>
      <c r="AA964" s="98"/>
      <c r="AD964" s="94" t="str">
        <f t="shared" si="57"/>
        <v/>
      </c>
    </row>
    <row r="965" spans="25:30">
      <c r="Y965" s="50"/>
      <c r="Z965" s="55"/>
      <c r="AA965" s="98"/>
      <c r="AD965" s="94" t="str">
        <f t="shared" si="57"/>
        <v/>
      </c>
    </row>
    <row r="966" spans="25:30">
      <c r="Y966" s="50"/>
      <c r="Z966" s="55"/>
      <c r="AA966" s="98"/>
      <c r="AD966" s="94" t="str">
        <f t="shared" si="57"/>
        <v/>
      </c>
    </row>
    <row r="967" spans="25:30">
      <c r="Y967" s="50"/>
      <c r="Z967" s="55"/>
      <c r="AA967" s="98"/>
      <c r="AD967" s="94" t="str">
        <f t="shared" si="57"/>
        <v/>
      </c>
    </row>
    <row r="968" spans="25:30">
      <c r="Y968" s="50"/>
      <c r="Z968" s="55"/>
      <c r="AA968" s="98"/>
      <c r="AD968" s="94" t="str">
        <f t="shared" si="57"/>
        <v/>
      </c>
    </row>
    <row r="969" spans="25:30">
      <c r="Y969" s="50"/>
      <c r="Z969" s="55"/>
      <c r="AA969" s="98"/>
      <c r="AD969" s="94" t="str">
        <f t="shared" si="57"/>
        <v/>
      </c>
    </row>
    <row r="970" spans="25:30">
      <c r="Y970" s="50"/>
      <c r="Z970" s="55"/>
      <c r="AA970" s="98"/>
      <c r="AD970" s="94" t="str">
        <f t="shared" si="57"/>
        <v/>
      </c>
    </row>
    <row r="971" spans="25:30">
      <c r="Y971" s="50"/>
      <c r="Z971" s="55"/>
      <c r="AA971" s="98"/>
      <c r="AD971" s="94" t="str">
        <f t="shared" si="57"/>
        <v/>
      </c>
    </row>
    <row r="972" spans="25:30">
      <c r="Y972" s="50"/>
      <c r="Z972" s="55"/>
      <c r="AA972" s="98"/>
      <c r="AD972" s="94" t="str">
        <f t="shared" si="57"/>
        <v/>
      </c>
    </row>
    <row r="973" spans="25:30">
      <c r="Y973" s="50"/>
      <c r="Z973" s="55"/>
      <c r="AA973" s="98"/>
      <c r="AD973" s="94" t="str">
        <f t="shared" si="57"/>
        <v/>
      </c>
    </row>
    <row r="974" spans="25:30">
      <c r="Y974" s="50"/>
      <c r="Z974" s="55"/>
      <c r="AA974" s="98"/>
      <c r="AD974" s="94" t="str">
        <f t="shared" si="57"/>
        <v/>
      </c>
    </row>
    <row r="975" spans="25:30">
      <c r="Y975" s="50"/>
      <c r="Z975" s="55"/>
      <c r="AA975" s="98"/>
      <c r="AD975" s="94" t="str">
        <f t="shared" si="57"/>
        <v/>
      </c>
    </row>
    <row r="976" spans="25:30">
      <c r="Y976" s="50"/>
      <c r="Z976" s="55"/>
      <c r="AA976" s="98"/>
      <c r="AD976" s="94" t="str">
        <f t="shared" si="57"/>
        <v/>
      </c>
    </row>
    <row r="977" spans="25:30">
      <c r="Y977" s="50"/>
      <c r="Z977" s="55"/>
      <c r="AA977" s="98"/>
      <c r="AD977" s="94" t="str">
        <f t="shared" si="57"/>
        <v/>
      </c>
    </row>
    <row r="978" spans="25:30">
      <c r="Y978" s="50"/>
      <c r="Z978" s="55"/>
      <c r="AA978" s="98"/>
      <c r="AD978" s="94" t="str">
        <f t="shared" si="57"/>
        <v/>
      </c>
    </row>
    <row r="979" spans="25:30">
      <c r="Y979" s="50"/>
      <c r="Z979" s="55"/>
      <c r="AA979" s="98"/>
      <c r="AD979" s="94" t="str">
        <f t="shared" ref="AD979:AD1042" si="58">IFERROR(VLOOKUP(AC979,AA:AB,2,FALSE),"")</f>
        <v/>
      </c>
    </row>
    <row r="980" spans="25:30">
      <c r="Y980" s="50"/>
      <c r="Z980" s="55"/>
      <c r="AA980" s="98"/>
      <c r="AD980" s="94" t="str">
        <f t="shared" si="58"/>
        <v/>
      </c>
    </row>
    <row r="981" spans="25:30">
      <c r="Y981" s="50"/>
      <c r="Z981" s="55"/>
      <c r="AA981" s="98"/>
      <c r="AD981" s="94" t="str">
        <f t="shared" si="58"/>
        <v/>
      </c>
    </row>
    <row r="982" spans="25:30">
      <c r="Y982" s="50"/>
      <c r="Z982" s="55"/>
      <c r="AA982" s="98"/>
      <c r="AD982" s="94" t="str">
        <f t="shared" si="58"/>
        <v/>
      </c>
    </row>
    <row r="983" spans="25:30">
      <c r="Y983" s="50"/>
      <c r="Z983" s="55"/>
      <c r="AA983" s="98"/>
      <c r="AD983" s="94" t="str">
        <f t="shared" si="58"/>
        <v/>
      </c>
    </row>
    <row r="984" spans="25:30">
      <c r="Y984" s="50"/>
      <c r="Z984" s="55"/>
      <c r="AA984" s="98"/>
      <c r="AD984" s="94" t="str">
        <f t="shared" si="58"/>
        <v/>
      </c>
    </row>
    <row r="985" spans="25:30">
      <c r="Y985" s="50"/>
      <c r="Z985" s="55"/>
      <c r="AA985" s="98"/>
      <c r="AD985" s="94" t="str">
        <f t="shared" si="58"/>
        <v/>
      </c>
    </row>
    <row r="986" spans="25:30">
      <c r="Y986" s="50"/>
      <c r="Z986" s="55"/>
      <c r="AA986" s="98"/>
      <c r="AD986" s="94" t="str">
        <f t="shared" si="58"/>
        <v/>
      </c>
    </row>
    <row r="987" spans="25:30">
      <c r="Y987" s="50"/>
      <c r="Z987" s="55"/>
      <c r="AA987" s="98"/>
      <c r="AD987" s="94" t="str">
        <f t="shared" si="58"/>
        <v/>
      </c>
    </row>
    <row r="988" spans="25:30">
      <c r="Y988" s="50"/>
      <c r="Z988" s="55"/>
      <c r="AA988" s="98"/>
      <c r="AD988" s="94" t="str">
        <f t="shared" si="58"/>
        <v/>
      </c>
    </row>
    <row r="989" spans="25:30">
      <c r="Y989" s="50"/>
      <c r="Z989" s="55"/>
      <c r="AA989" s="98"/>
      <c r="AD989" s="94" t="str">
        <f t="shared" si="58"/>
        <v/>
      </c>
    </row>
    <row r="990" spans="25:30">
      <c r="Y990" s="50"/>
      <c r="Z990" s="55"/>
      <c r="AA990" s="98"/>
      <c r="AD990" s="94" t="str">
        <f t="shared" si="58"/>
        <v/>
      </c>
    </row>
    <row r="991" spans="25:30">
      <c r="Y991" s="50"/>
      <c r="Z991" s="55"/>
      <c r="AA991" s="98"/>
      <c r="AD991" s="94" t="str">
        <f t="shared" si="58"/>
        <v/>
      </c>
    </row>
    <row r="992" spans="25:30">
      <c r="Y992" s="50"/>
      <c r="Z992" s="55"/>
      <c r="AA992" s="98"/>
      <c r="AD992" s="94" t="str">
        <f t="shared" si="58"/>
        <v/>
      </c>
    </row>
    <row r="993" spans="25:30">
      <c r="Y993" s="50"/>
      <c r="Z993" s="55"/>
      <c r="AA993" s="98"/>
      <c r="AD993" s="94" t="str">
        <f t="shared" si="58"/>
        <v/>
      </c>
    </row>
    <row r="994" spans="25:30">
      <c r="Y994" s="50"/>
      <c r="Z994" s="55"/>
      <c r="AA994" s="98"/>
      <c r="AD994" s="94" t="str">
        <f t="shared" si="58"/>
        <v/>
      </c>
    </row>
    <row r="995" spans="25:30">
      <c r="Y995" s="50"/>
      <c r="Z995" s="55"/>
      <c r="AA995" s="98"/>
      <c r="AD995" s="94" t="str">
        <f t="shared" si="58"/>
        <v/>
      </c>
    </row>
    <row r="996" spans="25:30">
      <c r="Y996" s="50"/>
      <c r="Z996" s="55"/>
      <c r="AA996" s="98"/>
      <c r="AD996" s="94" t="str">
        <f t="shared" si="58"/>
        <v/>
      </c>
    </row>
    <row r="997" spans="25:30">
      <c r="Y997" s="50"/>
      <c r="Z997" s="55"/>
      <c r="AA997" s="98"/>
      <c r="AD997" s="94" t="str">
        <f t="shared" si="58"/>
        <v/>
      </c>
    </row>
    <row r="998" spans="25:30">
      <c r="Y998" s="50"/>
      <c r="Z998" s="55"/>
      <c r="AA998" s="98"/>
      <c r="AD998" s="94" t="str">
        <f t="shared" si="58"/>
        <v/>
      </c>
    </row>
    <row r="999" spans="25:30">
      <c r="Y999" s="50"/>
      <c r="Z999" s="55"/>
      <c r="AA999" s="98"/>
      <c r="AD999" s="94" t="str">
        <f t="shared" si="58"/>
        <v/>
      </c>
    </row>
    <row r="1000" spans="25:30">
      <c r="Y1000" s="50"/>
      <c r="Z1000" s="55"/>
      <c r="AA1000" s="98"/>
      <c r="AD1000" s="94" t="str">
        <f t="shared" si="58"/>
        <v/>
      </c>
    </row>
    <row r="1001" spans="25:30">
      <c r="Y1001" s="50"/>
      <c r="Z1001" s="55"/>
      <c r="AA1001" s="98"/>
      <c r="AD1001" s="94" t="str">
        <f t="shared" si="58"/>
        <v/>
      </c>
    </row>
    <row r="1002" spans="25:30">
      <c r="Y1002" s="50"/>
      <c r="Z1002" s="55"/>
      <c r="AA1002" s="98"/>
      <c r="AD1002" s="94" t="str">
        <f t="shared" si="58"/>
        <v/>
      </c>
    </row>
    <row r="1003" spans="25:30">
      <c r="Y1003" s="50"/>
      <c r="Z1003" s="55"/>
      <c r="AA1003" s="98"/>
      <c r="AD1003" s="94" t="str">
        <f t="shared" si="58"/>
        <v/>
      </c>
    </row>
    <row r="1004" spans="25:30">
      <c r="Y1004" s="50"/>
      <c r="Z1004" s="55"/>
      <c r="AA1004" s="98"/>
      <c r="AD1004" s="94" t="str">
        <f t="shared" si="58"/>
        <v/>
      </c>
    </row>
    <row r="1005" spans="25:30">
      <c r="Y1005" s="50"/>
      <c r="Z1005" s="55"/>
      <c r="AA1005" s="98"/>
      <c r="AD1005" s="94" t="str">
        <f t="shared" si="58"/>
        <v/>
      </c>
    </row>
    <row r="1006" spans="25:30">
      <c r="Y1006" s="50"/>
      <c r="Z1006" s="55"/>
      <c r="AA1006" s="98"/>
      <c r="AD1006" s="94" t="str">
        <f t="shared" si="58"/>
        <v/>
      </c>
    </row>
    <row r="1007" spans="25:30">
      <c r="Y1007" s="50"/>
      <c r="Z1007" s="55"/>
      <c r="AA1007" s="98"/>
      <c r="AD1007" s="94" t="str">
        <f t="shared" si="58"/>
        <v/>
      </c>
    </row>
    <row r="1008" spans="25:30">
      <c r="Y1008" s="50"/>
      <c r="Z1008" s="55"/>
      <c r="AA1008" s="98"/>
      <c r="AD1008" s="94" t="str">
        <f t="shared" si="58"/>
        <v/>
      </c>
    </row>
    <row r="1009" spans="25:30">
      <c r="Y1009" s="50"/>
      <c r="Z1009" s="55"/>
      <c r="AA1009" s="98"/>
      <c r="AD1009" s="94" t="str">
        <f t="shared" si="58"/>
        <v/>
      </c>
    </row>
    <row r="1010" spans="25:30">
      <c r="Y1010" s="50"/>
      <c r="Z1010" s="55"/>
      <c r="AA1010" s="98"/>
      <c r="AD1010" s="94" t="str">
        <f t="shared" si="58"/>
        <v/>
      </c>
    </row>
    <row r="1011" spans="25:30">
      <c r="Y1011" s="50"/>
      <c r="Z1011" s="55"/>
      <c r="AA1011" s="98"/>
      <c r="AD1011" s="94" t="str">
        <f t="shared" si="58"/>
        <v/>
      </c>
    </row>
    <row r="1012" spans="25:30">
      <c r="Y1012" s="50"/>
      <c r="Z1012" s="55"/>
      <c r="AA1012" s="98"/>
      <c r="AD1012" s="94" t="str">
        <f t="shared" si="58"/>
        <v/>
      </c>
    </row>
    <row r="1013" spans="25:30">
      <c r="Y1013" s="50"/>
      <c r="Z1013" s="55"/>
      <c r="AA1013" s="98"/>
      <c r="AD1013" s="94" t="str">
        <f t="shared" si="58"/>
        <v/>
      </c>
    </row>
    <row r="1014" spans="25:30">
      <c r="Y1014" s="50"/>
      <c r="Z1014" s="55"/>
      <c r="AA1014" s="98"/>
      <c r="AD1014" s="94" t="str">
        <f t="shared" si="58"/>
        <v/>
      </c>
    </row>
    <row r="1015" spans="25:30">
      <c r="Y1015" s="50"/>
      <c r="Z1015" s="55"/>
      <c r="AA1015" s="98"/>
      <c r="AD1015" s="94" t="str">
        <f t="shared" si="58"/>
        <v/>
      </c>
    </row>
    <row r="1016" spans="25:30">
      <c r="Y1016" s="50"/>
      <c r="Z1016" s="55"/>
      <c r="AA1016" s="98"/>
      <c r="AD1016" s="94" t="str">
        <f t="shared" si="58"/>
        <v/>
      </c>
    </row>
    <row r="1017" spans="25:30">
      <c r="Y1017" s="50"/>
      <c r="Z1017" s="55"/>
      <c r="AA1017" s="98"/>
      <c r="AD1017" s="94" t="str">
        <f t="shared" si="58"/>
        <v/>
      </c>
    </row>
    <row r="1018" spans="25:30">
      <c r="Y1018" s="50"/>
      <c r="Z1018" s="55"/>
      <c r="AA1018" s="98"/>
      <c r="AD1018" s="94" t="str">
        <f t="shared" si="58"/>
        <v/>
      </c>
    </row>
    <row r="1019" spans="25:30">
      <c r="Y1019" s="50"/>
      <c r="Z1019" s="55"/>
      <c r="AA1019" s="98"/>
      <c r="AD1019" s="94" t="str">
        <f t="shared" si="58"/>
        <v/>
      </c>
    </row>
    <row r="1020" spans="25:30">
      <c r="Y1020" s="50"/>
      <c r="Z1020" s="55"/>
      <c r="AA1020" s="98"/>
      <c r="AD1020" s="94" t="str">
        <f t="shared" si="58"/>
        <v/>
      </c>
    </row>
    <row r="1021" spans="25:30">
      <c r="Y1021" s="50"/>
      <c r="Z1021" s="55"/>
      <c r="AA1021" s="98"/>
      <c r="AD1021" s="94" t="str">
        <f t="shared" si="58"/>
        <v/>
      </c>
    </row>
    <row r="1022" spans="25:30">
      <c r="Y1022" s="50"/>
      <c r="Z1022" s="55"/>
      <c r="AA1022" s="98"/>
      <c r="AD1022" s="94" t="str">
        <f t="shared" si="58"/>
        <v/>
      </c>
    </row>
    <row r="1023" spans="25:30">
      <c r="Y1023" s="50"/>
      <c r="Z1023" s="55"/>
      <c r="AA1023" s="98"/>
      <c r="AD1023" s="94" t="str">
        <f t="shared" si="58"/>
        <v/>
      </c>
    </row>
    <row r="1024" spans="25:30">
      <c r="Y1024" s="50"/>
      <c r="Z1024" s="55"/>
      <c r="AA1024" s="98"/>
      <c r="AD1024" s="94" t="str">
        <f t="shared" si="58"/>
        <v/>
      </c>
    </row>
    <row r="1025" spans="25:30">
      <c r="Y1025" s="50"/>
      <c r="Z1025" s="55"/>
      <c r="AA1025" s="98"/>
      <c r="AD1025" s="94" t="str">
        <f t="shared" si="58"/>
        <v/>
      </c>
    </row>
    <row r="1026" spans="25:30">
      <c r="Y1026" s="50"/>
      <c r="Z1026" s="55"/>
      <c r="AA1026" s="98"/>
      <c r="AD1026" s="94" t="str">
        <f t="shared" si="58"/>
        <v/>
      </c>
    </row>
    <row r="1027" spans="25:30">
      <c r="Y1027" s="50"/>
      <c r="Z1027" s="55"/>
      <c r="AA1027" s="98"/>
      <c r="AD1027" s="94" t="str">
        <f t="shared" si="58"/>
        <v/>
      </c>
    </row>
    <row r="1028" spans="25:30">
      <c r="Y1028" s="50"/>
      <c r="Z1028" s="55"/>
      <c r="AA1028" s="98"/>
      <c r="AD1028" s="94" t="str">
        <f t="shared" si="58"/>
        <v/>
      </c>
    </row>
    <row r="1029" spans="25:30">
      <c r="Y1029" s="50"/>
      <c r="Z1029" s="55"/>
      <c r="AA1029" s="98"/>
      <c r="AD1029" s="94" t="str">
        <f t="shared" si="58"/>
        <v/>
      </c>
    </row>
    <row r="1030" spans="25:30">
      <c r="Y1030" s="50"/>
      <c r="Z1030" s="55"/>
      <c r="AA1030" s="98"/>
      <c r="AD1030" s="94" t="str">
        <f t="shared" si="58"/>
        <v/>
      </c>
    </row>
    <row r="1031" spans="25:30">
      <c r="Y1031" s="50"/>
      <c r="Z1031" s="55"/>
      <c r="AA1031" s="98"/>
      <c r="AD1031" s="94" t="str">
        <f t="shared" si="58"/>
        <v/>
      </c>
    </row>
    <row r="1032" spans="25:30">
      <c r="Y1032" s="50"/>
      <c r="Z1032" s="55"/>
      <c r="AA1032" s="98"/>
      <c r="AD1032" s="94" t="str">
        <f t="shared" si="58"/>
        <v/>
      </c>
    </row>
    <row r="1033" spans="25:30">
      <c r="Y1033" s="50"/>
      <c r="Z1033" s="55"/>
      <c r="AA1033" s="98"/>
      <c r="AD1033" s="94" t="str">
        <f t="shared" si="58"/>
        <v/>
      </c>
    </row>
    <row r="1034" spans="25:30">
      <c r="Y1034" s="50"/>
      <c r="Z1034" s="55"/>
      <c r="AA1034" s="98"/>
      <c r="AD1034" s="94" t="str">
        <f t="shared" si="58"/>
        <v/>
      </c>
    </row>
    <row r="1035" spans="25:30">
      <c r="Y1035" s="50"/>
      <c r="Z1035" s="55"/>
      <c r="AA1035" s="98"/>
      <c r="AD1035" s="94" t="str">
        <f t="shared" si="58"/>
        <v/>
      </c>
    </row>
    <row r="1036" spans="25:30">
      <c r="Y1036" s="50"/>
      <c r="Z1036" s="55"/>
      <c r="AA1036" s="98"/>
      <c r="AD1036" s="94" t="str">
        <f t="shared" si="58"/>
        <v/>
      </c>
    </row>
    <row r="1037" spans="25:30">
      <c r="Y1037" s="50"/>
      <c r="Z1037" s="55"/>
      <c r="AA1037" s="98"/>
      <c r="AD1037" s="94" t="str">
        <f t="shared" si="58"/>
        <v/>
      </c>
    </row>
    <row r="1038" spans="25:30">
      <c r="Y1038" s="50"/>
      <c r="Z1038" s="55"/>
      <c r="AA1038" s="98"/>
      <c r="AD1038" s="94" t="str">
        <f t="shared" si="58"/>
        <v/>
      </c>
    </row>
    <row r="1039" spans="25:30">
      <c r="Y1039" s="50"/>
      <c r="Z1039" s="55"/>
      <c r="AA1039" s="98"/>
      <c r="AD1039" s="94" t="str">
        <f t="shared" si="58"/>
        <v/>
      </c>
    </row>
    <row r="1040" spans="25:30">
      <c r="Y1040" s="50"/>
      <c r="Z1040" s="55"/>
      <c r="AA1040" s="98"/>
      <c r="AD1040" s="94" t="str">
        <f t="shared" si="58"/>
        <v/>
      </c>
    </row>
    <row r="1041" spans="25:30">
      <c r="Y1041" s="50"/>
      <c r="Z1041" s="55"/>
      <c r="AA1041" s="98"/>
      <c r="AD1041" s="94" t="str">
        <f t="shared" si="58"/>
        <v/>
      </c>
    </row>
    <row r="1042" spans="25:30">
      <c r="Y1042" s="50"/>
      <c r="Z1042" s="55"/>
      <c r="AA1042" s="98"/>
      <c r="AD1042" s="94" t="str">
        <f t="shared" si="58"/>
        <v/>
      </c>
    </row>
    <row r="1043" spans="25:30">
      <c r="Y1043" s="50"/>
      <c r="Z1043" s="55"/>
      <c r="AA1043" s="98"/>
      <c r="AD1043" s="94" t="str">
        <f t="shared" ref="AD1043:AD1106" si="59">IFERROR(VLOOKUP(AC1043,AA:AB,2,FALSE),"")</f>
        <v/>
      </c>
    </row>
    <row r="1044" spans="25:30">
      <c r="Y1044" s="50"/>
      <c r="Z1044" s="55"/>
      <c r="AA1044" s="98"/>
      <c r="AD1044" s="94" t="str">
        <f t="shared" si="59"/>
        <v/>
      </c>
    </row>
    <row r="1045" spans="25:30">
      <c r="Y1045" s="50"/>
      <c r="Z1045" s="55"/>
      <c r="AA1045" s="98"/>
      <c r="AD1045" s="94" t="str">
        <f t="shared" si="59"/>
        <v/>
      </c>
    </row>
    <row r="1046" spans="25:30">
      <c r="Y1046" s="50"/>
      <c r="Z1046" s="55"/>
      <c r="AA1046" s="98"/>
      <c r="AD1046" s="94" t="str">
        <f t="shared" si="59"/>
        <v/>
      </c>
    </row>
    <row r="1047" spans="25:30">
      <c r="Y1047" s="50"/>
      <c r="Z1047" s="55"/>
      <c r="AA1047" s="98"/>
      <c r="AD1047" s="94" t="str">
        <f t="shared" si="59"/>
        <v/>
      </c>
    </row>
    <row r="1048" spans="25:30">
      <c r="Y1048" s="50"/>
      <c r="Z1048" s="55"/>
      <c r="AA1048" s="98"/>
      <c r="AD1048" s="94" t="str">
        <f t="shared" si="59"/>
        <v/>
      </c>
    </row>
    <row r="1049" spans="25:30">
      <c r="Y1049" s="50"/>
      <c r="Z1049" s="55"/>
      <c r="AA1049" s="98"/>
      <c r="AD1049" s="94" t="str">
        <f t="shared" si="59"/>
        <v/>
      </c>
    </row>
    <row r="1050" spans="25:30">
      <c r="Y1050" s="50"/>
      <c r="Z1050" s="55"/>
      <c r="AA1050" s="98"/>
      <c r="AD1050" s="94" t="str">
        <f t="shared" si="59"/>
        <v/>
      </c>
    </row>
    <row r="1051" spans="25:30">
      <c r="Y1051" s="50"/>
      <c r="Z1051" s="55"/>
      <c r="AA1051" s="98"/>
      <c r="AD1051" s="94" t="str">
        <f t="shared" si="59"/>
        <v/>
      </c>
    </row>
    <row r="1052" spans="25:30">
      <c r="Y1052" s="50"/>
      <c r="Z1052" s="55"/>
      <c r="AA1052" s="98"/>
      <c r="AD1052" s="94" t="str">
        <f t="shared" si="59"/>
        <v/>
      </c>
    </row>
    <row r="1053" spans="25:30">
      <c r="Y1053" s="50"/>
      <c r="Z1053" s="55"/>
      <c r="AA1053" s="98"/>
      <c r="AD1053" s="94" t="str">
        <f t="shared" si="59"/>
        <v/>
      </c>
    </row>
    <row r="1054" spans="25:30">
      <c r="Y1054" s="50"/>
      <c r="Z1054" s="55"/>
      <c r="AA1054" s="98"/>
      <c r="AD1054" s="94" t="str">
        <f t="shared" si="59"/>
        <v/>
      </c>
    </row>
    <row r="1055" spans="25:30">
      <c r="Y1055" s="50"/>
      <c r="Z1055" s="55"/>
      <c r="AA1055" s="98"/>
      <c r="AD1055" s="94" t="str">
        <f t="shared" si="59"/>
        <v/>
      </c>
    </row>
    <row r="1056" spans="25:30">
      <c r="Y1056" s="50"/>
      <c r="Z1056" s="55"/>
      <c r="AA1056" s="98"/>
      <c r="AD1056" s="94" t="str">
        <f t="shared" si="59"/>
        <v/>
      </c>
    </row>
    <row r="1057" spans="25:30">
      <c r="Y1057" s="50"/>
      <c r="Z1057" s="55"/>
      <c r="AA1057" s="98"/>
      <c r="AD1057" s="94" t="str">
        <f t="shared" si="59"/>
        <v/>
      </c>
    </row>
    <row r="1058" spans="25:30">
      <c r="Y1058" s="50"/>
      <c r="Z1058" s="55"/>
      <c r="AA1058" s="98"/>
      <c r="AD1058" s="94" t="str">
        <f t="shared" si="59"/>
        <v/>
      </c>
    </row>
    <row r="1059" spans="25:30">
      <c r="Y1059" s="50"/>
      <c r="Z1059" s="55"/>
      <c r="AA1059" s="98"/>
      <c r="AD1059" s="94" t="str">
        <f t="shared" si="59"/>
        <v/>
      </c>
    </row>
    <row r="1060" spans="25:30">
      <c r="Y1060" s="50"/>
      <c r="Z1060" s="55"/>
      <c r="AA1060" s="98"/>
      <c r="AD1060" s="94" t="str">
        <f t="shared" si="59"/>
        <v/>
      </c>
    </row>
    <row r="1061" spans="25:30">
      <c r="Y1061" s="50"/>
      <c r="Z1061" s="55"/>
      <c r="AA1061" s="98"/>
      <c r="AD1061" s="94" t="str">
        <f t="shared" si="59"/>
        <v/>
      </c>
    </row>
    <row r="1062" spans="25:30">
      <c r="Y1062" s="50"/>
      <c r="Z1062" s="55"/>
      <c r="AA1062" s="98"/>
      <c r="AD1062" s="94" t="str">
        <f t="shared" si="59"/>
        <v/>
      </c>
    </row>
    <row r="1063" spans="25:30">
      <c r="Y1063" s="50"/>
      <c r="Z1063" s="55"/>
      <c r="AA1063" s="98"/>
      <c r="AD1063" s="94" t="str">
        <f t="shared" si="59"/>
        <v/>
      </c>
    </row>
    <row r="1064" spans="25:30">
      <c r="Y1064" s="50"/>
      <c r="Z1064" s="55"/>
      <c r="AA1064" s="98"/>
      <c r="AD1064" s="94" t="str">
        <f t="shared" si="59"/>
        <v/>
      </c>
    </row>
    <row r="1065" spans="25:30">
      <c r="Y1065" s="50"/>
      <c r="Z1065" s="55"/>
      <c r="AA1065" s="98"/>
      <c r="AD1065" s="94" t="str">
        <f t="shared" si="59"/>
        <v/>
      </c>
    </row>
    <row r="1066" spans="25:30">
      <c r="Y1066" s="50"/>
      <c r="Z1066" s="55"/>
      <c r="AA1066" s="98"/>
      <c r="AD1066" s="94" t="str">
        <f t="shared" si="59"/>
        <v/>
      </c>
    </row>
    <row r="1067" spans="25:30">
      <c r="Y1067" s="50"/>
      <c r="Z1067" s="55"/>
      <c r="AA1067" s="98"/>
      <c r="AD1067" s="94" t="str">
        <f t="shared" si="59"/>
        <v/>
      </c>
    </row>
    <row r="1068" spans="25:30">
      <c r="Y1068" s="50"/>
      <c r="Z1068" s="55"/>
      <c r="AA1068" s="98"/>
      <c r="AD1068" s="94" t="str">
        <f t="shared" si="59"/>
        <v/>
      </c>
    </row>
    <row r="1069" spans="25:30">
      <c r="Y1069" s="50"/>
      <c r="Z1069" s="55"/>
      <c r="AA1069" s="98"/>
      <c r="AD1069" s="94" t="str">
        <f t="shared" si="59"/>
        <v/>
      </c>
    </row>
    <row r="1070" spans="25:30">
      <c r="Y1070" s="50"/>
      <c r="Z1070" s="55"/>
      <c r="AA1070" s="98"/>
      <c r="AD1070" s="94" t="str">
        <f t="shared" si="59"/>
        <v/>
      </c>
    </row>
    <row r="1071" spans="25:30">
      <c r="Y1071" s="50"/>
      <c r="Z1071" s="55"/>
      <c r="AA1071" s="98"/>
      <c r="AD1071" s="94" t="str">
        <f t="shared" si="59"/>
        <v/>
      </c>
    </row>
    <row r="1072" spans="25:30">
      <c r="Y1072" s="50"/>
      <c r="Z1072" s="55"/>
      <c r="AA1072" s="98"/>
      <c r="AD1072" s="94" t="str">
        <f t="shared" si="59"/>
        <v/>
      </c>
    </row>
    <row r="1073" spans="25:30">
      <c r="Y1073" s="50"/>
      <c r="Z1073" s="55"/>
      <c r="AA1073" s="98"/>
      <c r="AD1073" s="94" t="str">
        <f t="shared" si="59"/>
        <v/>
      </c>
    </row>
    <row r="1074" spans="25:30">
      <c r="Y1074" s="50"/>
      <c r="Z1074" s="55"/>
      <c r="AA1074" s="98"/>
      <c r="AD1074" s="94" t="str">
        <f t="shared" si="59"/>
        <v/>
      </c>
    </row>
    <row r="1075" spans="25:30">
      <c r="Y1075" s="50"/>
      <c r="Z1075" s="55"/>
      <c r="AA1075" s="98"/>
      <c r="AD1075" s="94" t="str">
        <f t="shared" si="59"/>
        <v/>
      </c>
    </row>
    <row r="1076" spans="25:30">
      <c r="Y1076" s="50"/>
      <c r="Z1076" s="55"/>
      <c r="AA1076" s="98"/>
      <c r="AD1076" s="94" t="str">
        <f t="shared" si="59"/>
        <v/>
      </c>
    </row>
    <row r="1077" spans="25:30">
      <c r="Y1077" s="50"/>
      <c r="Z1077" s="55"/>
      <c r="AA1077" s="98"/>
      <c r="AD1077" s="94" t="str">
        <f t="shared" si="59"/>
        <v/>
      </c>
    </row>
    <row r="1078" spans="25:30">
      <c r="Y1078" s="50"/>
      <c r="Z1078" s="55"/>
      <c r="AA1078" s="98"/>
      <c r="AD1078" s="94" t="str">
        <f t="shared" si="59"/>
        <v/>
      </c>
    </row>
    <row r="1079" spans="25:30">
      <c r="Y1079" s="50"/>
      <c r="Z1079" s="55"/>
      <c r="AA1079" s="98"/>
      <c r="AD1079" s="94" t="str">
        <f t="shared" si="59"/>
        <v/>
      </c>
    </row>
    <row r="1080" spans="25:30">
      <c r="Y1080" s="50"/>
      <c r="Z1080" s="55"/>
      <c r="AA1080" s="98"/>
      <c r="AD1080" s="94" t="str">
        <f t="shared" si="59"/>
        <v/>
      </c>
    </row>
    <row r="1081" spans="25:30">
      <c r="Y1081" s="50"/>
      <c r="Z1081" s="55"/>
      <c r="AA1081" s="98"/>
      <c r="AD1081" s="94" t="str">
        <f t="shared" si="59"/>
        <v/>
      </c>
    </row>
    <row r="1082" spans="25:30">
      <c r="Y1082" s="50"/>
      <c r="Z1082" s="55"/>
      <c r="AA1082" s="98"/>
      <c r="AD1082" s="94" t="str">
        <f t="shared" si="59"/>
        <v/>
      </c>
    </row>
    <row r="1083" spans="25:30">
      <c r="Y1083" s="50"/>
      <c r="Z1083" s="55"/>
      <c r="AA1083" s="98"/>
      <c r="AD1083" s="94" t="str">
        <f t="shared" si="59"/>
        <v/>
      </c>
    </row>
    <row r="1084" spans="25:30">
      <c r="Y1084" s="50"/>
      <c r="Z1084" s="55"/>
      <c r="AA1084" s="98"/>
      <c r="AD1084" s="94" t="str">
        <f t="shared" si="59"/>
        <v/>
      </c>
    </row>
    <row r="1085" spans="25:30">
      <c r="Y1085" s="50"/>
      <c r="Z1085" s="55"/>
      <c r="AA1085" s="98"/>
      <c r="AD1085" s="94" t="str">
        <f t="shared" si="59"/>
        <v/>
      </c>
    </row>
    <row r="1086" spans="25:30">
      <c r="Y1086" s="50"/>
      <c r="Z1086" s="55"/>
      <c r="AA1086" s="98"/>
      <c r="AD1086" s="94" t="str">
        <f t="shared" si="59"/>
        <v/>
      </c>
    </row>
    <row r="1087" spans="25:30">
      <c r="Y1087" s="50"/>
      <c r="Z1087" s="55"/>
      <c r="AA1087" s="98"/>
      <c r="AD1087" s="94" t="str">
        <f t="shared" si="59"/>
        <v/>
      </c>
    </row>
    <row r="1088" spans="25:30">
      <c r="Y1088" s="50"/>
      <c r="Z1088" s="55"/>
      <c r="AA1088" s="98"/>
      <c r="AD1088" s="94" t="str">
        <f t="shared" si="59"/>
        <v/>
      </c>
    </row>
    <row r="1089" spans="25:30">
      <c r="Y1089" s="50"/>
      <c r="Z1089" s="55"/>
      <c r="AA1089" s="98"/>
      <c r="AD1089" s="94" t="str">
        <f t="shared" si="59"/>
        <v/>
      </c>
    </row>
    <row r="1090" spans="25:30">
      <c r="Y1090" s="50"/>
      <c r="Z1090" s="55"/>
      <c r="AA1090" s="98"/>
      <c r="AD1090" s="94" t="str">
        <f t="shared" si="59"/>
        <v/>
      </c>
    </row>
    <row r="1091" spans="25:30">
      <c r="Y1091" s="50"/>
      <c r="Z1091" s="55"/>
      <c r="AA1091" s="98"/>
      <c r="AD1091" s="94" t="str">
        <f t="shared" si="59"/>
        <v/>
      </c>
    </row>
    <row r="1092" spans="25:30">
      <c r="Y1092" s="50"/>
      <c r="Z1092" s="55"/>
      <c r="AA1092" s="98"/>
      <c r="AD1092" s="94" t="str">
        <f t="shared" si="59"/>
        <v/>
      </c>
    </row>
    <row r="1093" spans="25:30">
      <c r="Y1093" s="50"/>
      <c r="Z1093" s="55"/>
      <c r="AA1093" s="98"/>
      <c r="AD1093" s="94" t="str">
        <f t="shared" si="59"/>
        <v/>
      </c>
    </row>
    <row r="1094" spans="25:30">
      <c r="Y1094" s="50"/>
      <c r="Z1094" s="55"/>
      <c r="AA1094" s="98"/>
      <c r="AD1094" s="94" t="str">
        <f t="shared" si="59"/>
        <v/>
      </c>
    </row>
    <row r="1095" spans="25:30">
      <c r="Y1095" s="50"/>
      <c r="Z1095" s="55"/>
      <c r="AA1095" s="98"/>
      <c r="AD1095" s="94" t="str">
        <f t="shared" si="59"/>
        <v/>
      </c>
    </row>
    <row r="1096" spans="25:30">
      <c r="Y1096" s="50"/>
      <c r="Z1096" s="55"/>
      <c r="AA1096" s="98"/>
      <c r="AD1096" s="94" t="str">
        <f t="shared" si="59"/>
        <v/>
      </c>
    </row>
    <row r="1097" spans="25:30">
      <c r="Y1097" s="50"/>
      <c r="Z1097" s="55"/>
      <c r="AA1097" s="98"/>
      <c r="AD1097" s="94" t="str">
        <f t="shared" si="59"/>
        <v/>
      </c>
    </row>
    <row r="1098" spans="25:30">
      <c r="Y1098" s="50"/>
      <c r="Z1098" s="55"/>
      <c r="AA1098" s="98"/>
      <c r="AD1098" s="94" t="str">
        <f t="shared" si="59"/>
        <v/>
      </c>
    </row>
    <row r="1099" spans="25:30">
      <c r="Y1099" s="50"/>
      <c r="Z1099" s="55"/>
      <c r="AA1099" s="98"/>
      <c r="AD1099" s="94" t="str">
        <f t="shared" si="59"/>
        <v/>
      </c>
    </row>
    <row r="1100" spans="25:30">
      <c r="Y1100" s="50"/>
      <c r="Z1100" s="55"/>
      <c r="AA1100" s="98"/>
      <c r="AD1100" s="94" t="str">
        <f t="shared" si="59"/>
        <v/>
      </c>
    </row>
    <row r="1101" spans="25:30">
      <c r="Y1101" s="50"/>
      <c r="Z1101" s="55"/>
      <c r="AA1101" s="98"/>
      <c r="AD1101" s="94" t="str">
        <f t="shared" si="59"/>
        <v/>
      </c>
    </row>
    <row r="1102" spans="25:30">
      <c r="Y1102" s="50"/>
      <c r="Z1102" s="55"/>
      <c r="AA1102" s="98"/>
      <c r="AD1102" s="94" t="str">
        <f t="shared" si="59"/>
        <v/>
      </c>
    </row>
    <row r="1103" spans="25:30">
      <c r="Y1103" s="50"/>
      <c r="Z1103" s="55"/>
      <c r="AA1103" s="98"/>
      <c r="AD1103" s="94" t="str">
        <f t="shared" si="59"/>
        <v/>
      </c>
    </row>
    <row r="1104" spans="25:30">
      <c r="Y1104" s="50"/>
      <c r="Z1104" s="55"/>
      <c r="AA1104" s="98"/>
      <c r="AD1104" s="94" t="str">
        <f t="shared" si="59"/>
        <v/>
      </c>
    </row>
    <row r="1105" spans="25:30">
      <c r="Y1105" s="50"/>
      <c r="Z1105" s="55"/>
      <c r="AA1105" s="98"/>
      <c r="AD1105" s="94" t="str">
        <f t="shared" si="59"/>
        <v/>
      </c>
    </row>
    <row r="1106" spans="25:30">
      <c r="Y1106" s="50"/>
      <c r="Z1106" s="55"/>
      <c r="AA1106" s="98"/>
      <c r="AD1106" s="94" t="str">
        <f t="shared" si="59"/>
        <v/>
      </c>
    </row>
    <row r="1107" spans="25:30">
      <c r="Y1107" s="50"/>
      <c r="Z1107" s="55"/>
      <c r="AA1107" s="98"/>
      <c r="AD1107" s="94" t="str">
        <f t="shared" ref="AD1107:AD1170" si="60">IFERROR(VLOOKUP(AC1107,AA:AB,2,FALSE),"")</f>
        <v/>
      </c>
    </row>
    <row r="1108" spans="25:30">
      <c r="Y1108" s="50"/>
      <c r="Z1108" s="55"/>
      <c r="AA1108" s="98"/>
      <c r="AD1108" s="94" t="str">
        <f t="shared" si="60"/>
        <v/>
      </c>
    </row>
    <row r="1109" spans="25:30">
      <c r="Y1109" s="50"/>
      <c r="Z1109" s="55"/>
      <c r="AA1109" s="98"/>
      <c r="AD1109" s="94" t="str">
        <f t="shared" si="60"/>
        <v/>
      </c>
    </row>
    <row r="1110" spans="25:30">
      <c r="Y1110" s="50"/>
      <c r="Z1110" s="55"/>
      <c r="AA1110" s="98"/>
      <c r="AD1110" s="94" t="str">
        <f t="shared" si="60"/>
        <v/>
      </c>
    </row>
    <row r="1111" spans="25:30">
      <c r="Y1111" s="50"/>
      <c r="Z1111" s="55"/>
      <c r="AA1111" s="98"/>
      <c r="AD1111" s="94" t="str">
        <f t="shared" si="60"/>
        <v/>
      </c>
    </row>
    <row r="1112" spans="25:30">
      <c r="Y1112" s="50"/>
      <c r="Z1112" s="55"/>
      <c r="AA1112" s="98"/>
      <c r="AD1112" s="94" t="str">
        <f t="shared" si="60"/>
        <v/>
      </c>
    </row>
    <row r="1113" spans="25:30">
      <c r="Y1113" s="50"/>
      <c r="Z1113" s="55"/>
      <c r="AA1113" s="98"/>
      <c r="AD1113" s="94" t="str">
        <f t="shared" si="60"/>
        <v/>
      </c>
    </row>
    <row r="1114" spans="25:30">
      <c r="Y1114" s="50"/>
      <c r="Z1114" s="55"/>
      <c r="AA1114" s="98"/>
      <c r="AD1114" s="94" t="str">
        <f t="shared" si="60"/>
        <v/>
      </c>
    </row>
    <row r="1115" spans="25:30">
      <c r="Y1115" s="50"/>
      <c r="Z1115" s="55"/>
      <c r="AA1115" s="98"/>
      <c r="AD1115" s="94" t="str">
        <f t="shared" si="60"/>
        <v/>
      </c>
    </row>
    <row r="1116" spans="25:30">
      <c r="Y1116" s="50"/>
      <c r="Z1116" s="55"/>
      <c r="AA1116" s="98"/>
      <c r="AD1116" s="94" t="str">
        <f t="shared" si="60"/>
        <v/>
      </c>
    </row>
    <row r="1117" spans="25:30">
      <c r="Y1117" s="50"/>
      <c r="Z1117" s="55"/>
      <c r="AA1117" s="98"/>
      <c r="AD1117" s="94" t="str">
        <f t="shared" si="60"/>
        <v/>
      </c>
    </row>
    <row r="1118" spans="25:30">
      <c r="Y1118" s="50"/>
      <c r="Z1118" s="55"/>
      <c r="AA1118" s="98"/>
      <c r="AD1118" s="94" t="str">
        <f t="shared" si="60"/>
        <v/>
      </c>
    </row>
    <row r="1119" spans="25:30">
      <c r="Y1119" s="50"/>
      <c r="Z1119" s="55"/>
      <c r="AA1119" s="98"/>
      <c r="AD1119" s="94" t="str">
        <f t="shared" si="60"/>
        <v/>
      </c>
    </row>
    <row r="1120" spans="25:30">
      <c r="Y1120" s="50"/>
      <c r="Z1120" s="55"/>
      <c r="AA1120" s="98"/>
      <c r="AD1120" s="94" t="str">
        <f t="shared" si="60"/>
        <v/>
      </c>
    </row>
    <row r="1121" spans="25:30">
      <c r="Y1121" s="50"/>
      <c r="Z1121" s="55"/>
      <c r="AA1121" s="98"/>
      <c r="AD1121" s="94" t="str">
        <f t="shared" si="60"/>
        <v/>
      </c>
    </row>
    <row r="1122" spans="25:30">
      <c r="Y1122" s="50"/>
      <c r="Z1122" s="55"/>
      <c r="AA1122" s="98"/>
      <c r="AD1122" s="94" t="str">
        <f t="shared" si="60"/>
        <v/>
      </c>
    </row>
    <row r="1123" spans="25:30">
      <c r="Y1123" s="50"/>
      <c r="Z1123" s="55"/>
      <c r="AA1123" s="98"/>
      <c r="AD1123" s="94" t="str">
        <f t="shared" si="60"/>
        <v/>
      </c>
    </row>
    <row r="1124" spans="25:30">
      <c r="Y1124" s="50"/>
      <c r="Z1124" s="55"/>
      <c r="AA1124" s="98"/>
      <c r="AD1124" s="94" t="str">
        <f t="shared" si="60"/>
        <v/>
      </c>
    </row>
    <row r="1125" spans="25:30">
      <c r="Y1125" s="50"/>
      <c r="Z1125" s="55"/>
      <c r="AA1125" s="98"/>
      <c r="AD1125" s="94" t="str">
        <f t="shared" si="60"/>
        <v/>
      </c>
    </row>
    <row r="1126" spans="25:30">
      <c r="Y1126" s="50"/>
      <c r="Z1126" s="55"/>
      <c r="AA1126" s="98"/>
      <c r="AD1126" s="94" t="str">
        <f t="shared" si="60"/>
        <v/>
      </c>
    </row>
    <row r="1127" spans="25:30">
      <c r="Y1127" s="50"/>
      <c r="Z1127" s="55"/>
      <c r="AA1127" s="98"/>
      <c r="AD1127" s="94" t="str">
        <f t="shared" si="60"/>
        <v/>
      </c>
    </row>
    <row r="1128" spans="25:30">
      <c r="Y1128" s="50"/>
      <c r="Z1128" s="55"/>
      <c r="AA1128" s="98"/>
      <c r="AD1128" s="94" t="str">
        <f t="shared" si="60"/>
        <v/>
      </c>
    </row>
    <row r="1129" spans="25:30">
      <c r="Y1129" s="50"/>
      <c r="Z1129" s="55"/>
      <c r="AA1129" s="98"/>
      <c r="AD1129" s="94" t="str">
        <f t="shared" si="60"/>
        <v/>
      </c>
    </row>
    <row r="1130" spans="25:30">
      <c r="Y1130" s="50"/>
      <c r="Z1130" s="55"/>
      <c r="AA1130" s="98"/>
      <c r="AD1130" s="94" t="str">
        <f t="shared" si="60"/>
        <v/>
      </c>
    </row>
    <row r="1131" spans="25:30">
      <c r="Y1131" s="50"/>
      <c r="Z1131" s="55"/>
      <c r="AA1131" s="98"/>
      <c r="AD1131" s="94" t="str">
        <f t="shared" si="60"/>
        <v/>
      </c>
    </row>
    <row r="1132" spans="25:30">
      <c r="Y1132" s="50"/>
      <c r="Z1132" s="55"/>
      <c r="AA1132" s="98"/>
      <c r="AD1132" s="94" t="str">
        <f t="shared" si="60"/>
        <v/>
      </c>
    </row>
    <row r="1133" spans="25:30">
      <c r="Y1133" s="50"/>
      <c r="Z1133" s="55"/>
      <c r="AA1133" s="98"/>
      <c r="AD1133" s="94" t="str">
        <f t="shared" si="60"/>
        <v/>
      </c>
    </row>
    <row r="1134" spans="25:30">
      <c r="Y1134" s="50"/>
      <c r="Z1134" s="55"/>
      <c r="AA1134" s="98"/>
      <c r="AD1134" s="94" t="str">
        <f t="shared" si="60"/>
        <v/>
      </c>
    </row>
    <row r="1135" spans="25:30">
      <c r="Y1135" s="50"/>
      <c r="Z1135" s="55"/>
      <c r="AA1135" s="98"/>
      <c r="AD1135" s="94" t="str">
        <f t="shared" si="60"/>
        <v/>
      </c>
    </row>
    <row r="1136" spans="25:30">
      <c r="Y1136" s="50"/>
      <c r="Z1136" s="55"/>
      <c r="AA1136" s="98"/>
      <c r="AD1136" s="94" t="str">
        <f t="shared" si="60"/>
        <v/>
      </c>
    </row>
    <row r="1137" spans="25:30">
      <c r="Y1137" s="50"/>
      <c r="Z1137" s="55"/>
      <c r="AA1137" s="98"/>
      <c r="AD1137" s="94" t="str">
        <f t="shared" si="60"/>
        <v/>
      </c>
    </row>
    <row r="1138" spans="25:30">
      <c r="Y1138" s="50"/>
      <c r="Z1138" s="55"/>
      <c r="AA1138" s="98"/>
      <c r="AD1138" s="94" t="str">
        <f t="shared" si="60"/>
        <v/>
      </c>
    </row>
    <row r="1139" spans="25:30">
      <c r="Y1139" s="50"/>
      <c r="Z1139" s="55"/>
      <c r="AA1139" s="98"/>
      <c r="AD1139" s="94" t="str">
        <f t="shared" si="60"/>
        <v/>
      </c>
    </row>
    <row r="1140" spans="25:30">
      <c r="Y1140" s="50"/>
      <c r="Z1140" s="55"/>
      <c r="AA1140" s="98"/>
      <c r="AD1140" s="94" t="str">
        <f t="shared" si="60"/>
        <v/>
      </c>
    </row>
    <row r="1141" spans="25:30">
      <c r="Y1141" s="50"/>
      <c r="Z1141" s="55"/>
      <c r="AA1141" s="98"/>
      <c r="AD1141" s="94" t="str">
        <f t="shared" si="60"/>
        <v/>
      </c>
    </row>
    <row r="1142" spans="25:30">
      <c r="Y1142" s="50"/>
      <c r="Z1142" s="55"/>
      <c r="AA1142" s="98"/>
      <c r="AD1142" s="94" t="str">
        <f t="shared" si="60"/>
        <v/>
      </c>
    </row>
    <row r="1143" spans="25:30">
      <c r="Y1143" s="50"/>
      <c r="Z1143" s="55"/>
      <c r="AA1143" s="98"/>
      <c r="AD1143" s="94" t="str">
        <f t="shared" si="60"/>
        <v/>
      </c>
    </row>
    <row r="1144" spans="25:30">
      <c r="Y1144" s="50"/>
      <c r="Z1144" s="55"/>
      <c r="AA1144" s="98"/>
      <c r="AD1144" s="94" t="str">
        <f t="shared" si="60"/>
        <v/>
      </c>
    </row>
    <row r="1145" spans="25:30">
      <c r="Y1145" s="50"/>
      <c r="Z1145" s="55"/>
      <c r="AA1145" s="98"/>
      <c r="AD1145" s="94" t="str">
        <f t="shared" si="60"/>
        <v/>
      </c>
    </row>
    <row r="1146" spans="25:30">
      <c r="Y1146" s="50"/>
      <c r="Z1146" s="55"/>
      <c r="AA1146" s="98"/>
      <c r="AD1146" s="94" t="str">
        <f t="shared" si="60"/>
        <v/>
      </c>
    </row>
    <row r="1147" spans="25:30">
      <c r="Y1147" s="50"/>
      <c r="Z1147" s="55"/>
      <c r="AA1147" s="98"/>
      <c r="AD1147" s="94" t="str">
        <f t="shared" si="60"/>
        <v/>
      </c>
    </row>
    <row r="1148" spans="25:30">
      <c r="Y1148" s="50"/>
      <c r="Z1148" s="55"/>
      <c r="AA1148" s="98"/>
      <c r="AD1148" s="94" t="str">
        <f t="shared" si="60"/>
        <v/>
      </c>
    </row>
    <row r="1149" spans="25:30">
      <c r="Y1149" s="50"/>
      <c r="Z1149" s="55"/>
      <c r="AA1149" s="98"/>
      <c r="AD1149" s="94" t="str">
        <f t="shared" si="60"/>
        <v/>
      </c>
    </row>
    <row r="1150" spans="25:30">
      <c r="Y1150" s="50"/>
      <c r="Z1150" s="55"/>
      <c r="AA1150" s="98"/>
      <c r="AD1150" s="94" t="str">
        <f t="shared" si="60"/>
        <v/>
      </c>
    </row>
    <row r="1151" spans="25:30">
      <c r="Y1151" s="50"/>
      <c r="Z1151" s="55"/>
      <c r="AA1151" s="98"/>
      <c r="AD1151" s="94" t="str">
        <f t="shared" si="60"/>
        <v/>
      </c>
    </row>
    <row r="1152" spans="25:30">
      <c r="Y1152" s="50"/>
      <c r="Z1152" s="55"/>
      <c r="AA1152" s="98"/>
      <c r="AD1152" s="94" t="str">
        <f t="shared" si="60"/>
        <v/>
      </c>
    </row>
    <row r="1153" spans="25:30">
      <c r="Y1153" s="50"/>
      <c r="Z1153" s="55"/>
      <c r="AA1153" s="98"/>
      <c r="AD1153" s="94" t="str">
        <f t="shared" si="60"/>
        <v/>
      </c>
    </row>
    <row r="1154" spans="25:30">
      <c r="Y1154" s="50"/>
      <c r="Z1154" s="55"/>
      <c r="AA1154" s="98"/>
      <c r="AD1154" s="94" t="str">
        <f t="shared" si="60"/>
        <v/>
      </c>
    </row>
    <row r="1155" spans="25:30">
      <c r="Y1155" s="50"/>
      <c r="Z1155" s="55"/>
      <c r="AA1155" s="98"/>
      <c r="AD1155" s="94" t="str">
        <f t="shared" si="60"/>
        <v/>
      </c>
    </row>
    <row r="1156" spans="25:30">
      <c r="Y1156" s="50"/>
      <c r="Z1156" s="55"/>
      <c r="AA1156" s="98"/>
      <c r="AD1156" s="94" t="str">
        <f t="shared" si="60"/>
        <v/>
      </c>
    </row>
    <row r="1157" spans="25:30">
      <c r="Y1157" s="50"/>
      <c r="Z1157" s="55"/>
      <c r="AA1157" s="98"/>
      <c r="AD1157" s="94" t="str">
        <f t="shared" si="60"/>
        <v/>
      </c>
    </row>
    <row r="1158" spans="25:30">
      <c r="Y1158" s="50"/>
      <c r="Z1158" s="55"/>
      <c r="AA1158" s="98"/>
      <c r="AD1158" s="94" t="str">
        <f t="shared" si="60"/>
        <v/>
      </c>
    </row>
    <row r="1159" spans="25:30">
      <c r="Y1159" s="50"/>
      <c r="Z1159" s="55"/>
      <c r="AA1159" s="98"/>
      <c r="AD1159" s="94" t="str">
        <f t="shared" si="60"/>
        <v/>
      </c>
    </row>
    <row r="1160" spans="25:30">
      <c r="Y1160" s="50"/>
      <c r="Z1160" s="55"/>
      <c r="AA1160" s="98"/>
      <c r="AD1160" s="94" t="str">
        <f t="shared" si="60"/>
        <v/>
      </c>
    </row>
    <row r="1161" spans="25:30">
      <c r="Y1161" s="50"/>
      <c r="Z1161" s="55"/>
      <c r="AA1161" s="98"/>
      <c r="AD1161" s="94" t="str">
        <f t="shared" si="60"/>
        <v/>
      </c>
    </row>
    <row r="1162" spans="25:30">
      <c r="Y1162" s="50"/>
      <c r="Z1162" s="55"/>
      <c r="AA1162" s="98"/>
      <c r="AD1162" s="94" t="str">
        <f t="shared" si="60"/>
        <v/>
      </c>
    </row>
    <row r="1163" spans="25:30">
      <c r="Y1163" s="50"/>
      <c r="Z1163" s="55"/>
      <c r="AA1163" s="98"/>
      <c r="AD1163" s="94" t="str">
        <f t="shared" si="60"/>
        <v/>
      </c>
    </row>
    <row r="1164" spans="25:30">
      <c r="Y1164" s="50"/>
      <c r="Z1164" s="55"/>
      <c r="AA1164" s="98"/>
      <c r="AD1164" s="94" t="str">
        <f t="shared" si="60"/>
        <v/>
      </c>
    </row>
    <row r="1165" spans="25:30">
      <c r="Y1165" s="50"/>
      <c r="Z1165" s="55"/>
      <c r="AA1165" s="98"/>
      <c r="AD1165" s="94" t="str">
        <f t="shared" si="60"/>
        <v/>
      </c>
    </row>
    <row r="1166" spans="25:30">
      <c r="Y1166" s="50"/>
      <c r="Z1166" s="55"/>
      <c r="AA1166" s="98"/>
      <c r="AD1166" s="94" t="str">
        <f t="shared" si="60"/>
        <v/>
      </c>
    </row>
    <row r="1167" spans="25:30">
      <c r="Y1167" s="50"/>
      <c r="Z1167" s="55"/>
      <c r="AA1167" s="98"/>
      <c r="AD1167" s="94" t="str">
        <f t="shared" si="60"/>
        <v/>
      </c>
    </row>
    <row r="1168" spans="25:30">
      <c r="Y1168" s="50"/>
      <c r="Z1168" s="55"/>
      <c r="AA1168" s="98"/>
      <c r="AD1168" s="94" t="str">
        <f t="shared" si="60"/>
        <v/>
      </c>
    </row>
    <row r="1169" spans="25:30">
      <c r="Y1169" s="50"/>
      <c r="Z1169" s="55"/>
      <c r="AA1169" s="98"/>
      <c r="AD1169" s="94" t="str">
        <f t="shared" si="60"/>
        <v/>
      </c>
    </row>
    <row r="1170" spans="25:30">
      <c r="Y1170" s="50"/>
      <c r="Z1170" s="55"/>
      <c r="AA1170" s="98"/>
      <c r="AD1170" s="94" t="str">
        <f t="shared" si="60"/>
        <v/>
      </c>
    </row>
    <row r="1171" spans="25:30">
      <c r="Y1171" s="50"/>
      <c r="Z1171" s="55"/>
      <c r="AA1171" s="98"/>
      <c r="AD1171" s="94" t="str">
        <f t="shared" ref="AD1171:AD1234" si="61">IFERROR(VLOOKUP(AC1171,AA:AB,2,FALSE),"")</f>
        <v/>
      </c>
    </row>
    <row r="1172" spans="25:30">
      <c r="Y1172" s="50"/>
      <c r="Z1172" s="55"/>
      <c r="AA1172" s="98"/>
      <c r="AD1172" s="94" t="str">
        <f t="shared" si="61"/>
        <v/>
      </c>
    </row>
    <row r="1173" spans="25:30">
      <c r="Y1173" s="50"/>
      <c r="Z1173" s="55"/>
      <c r="AA1173" s="98"/>
      <c r="AD1173" s="94" t="str">
        <f t="shared" si="61"/>
        <v/>
      </c>
    </row>
    <row r="1174" spans="25:30">
      <c r="Y1174" s="50"/>
      <c r="Z1174" s="55"/>
      <c r="AA1174" s="98"/>
      <c r="AD1174" s="94" t="str">
        <f t="shared" si="61"/>
        <v/>
      </c>
    </row>
    <row r="1175" spans="25:30">
      <c r="Y1175" s="50"/>
      <c r="Z1175" s="55"/>
      <c r="AA1175" s="98"/>
      <c r="AD1175" s="94" t="str">
        <f t="shared" si="61"/>
        <v/>
      </c>
    </row>
    <row r="1176" spans="25:30">
      <c r="Y1176" s="50"/>
      <c r="Z1176" s="55"/>
      <c r="AA1176" s="98"/>
      <c r="AD1176" s="94" t="str">
        <f t="shared" si="61"/>
        <v/>
      </c>
    </row>
    <row r="1177" spans="25:30">
      <c r="Y1177" s="50"/>
      <c r="Z1177" s="55"/>
      <c r="AA1177" s="98"/>
      <c r="AD1177" s="94" t="str">
        <f t="shared" si="61"/>
        <v/>
      </c>
    </row>
    <row r="1178" spans="25:30">
      <c r="Y1178" s="50"/>
      <c r="Z1178" s="55"/>
      <c r="AA1178" s="98"/>
      <c r="AD1178" s="94" t="str">
        <f t="shared" si="61"/>
        <v/>
      </c>
    </row>
    <row r="1179" spans="25:30">
      <c r="Y1179" s="50"/>
      <c r="Z1179" s="55"/>
      <c r="AA1179" s="98"/>
      <c r="AD1179" s="94" t="str">
        <f t="shared" si="61"/>
        <v/>
      </c>
    </row>
    <row r="1180" spans="25:30">
      <c r="Y1180" s="50"/>
      <c r="Z1180" s="55"/>
      <c r="AA1180" s="98"/>
      <c r="AD1180" s="94" t="str">
        <f t="shared" si="61"/>
        <v/>
      </c>
    </row>
    <row r="1181" spans="25:30">
      <c r="Y1181" s="50"/>
      <c r="Z1181" s="55"/>
      <c r="AA1181" s="98"/>
      <c r="AD1181" s="94" t="str">
        <f t="shared" si="61"/>
        <v/>
      </c>
    </row>
    <row r="1182" spans="25:30">
      <c r="Y1182" s="50"/>
      <c r="Z1182" s="55"/>
      <c r="AA1182" s="98"/>
      <c r="AD1182" s="94" t="str">
        <f t="shared" si="61"/>
        <v/>
      </c>
    </row>
    <row r="1183" spans="25:30">
      <c r="Y1183" s="50"/>
      <c r="Z1183" s="55"/>
      <c r="AA1183" s="98"/>
      <c r="AD1183" s="94" t="str">
        <f t="shared" si="61"/>
        <v/>
      </c>
    </row>
    <row r="1184" spans="25:30">
      <c r="Y1184" s="50"/>
      <c r="Z1184" s="55"/>
      <c r="AA1184" s="98"/>
      <c r="AD1184" s="94" t="str">
        <f t="shared" si="61"/>
        <v/>
      </c>
    </row>
    <row r="1185" spans="25:30">
      <c r="Y1185" s="50"/>
      <c r="Z1185" s="55"/>
      <c r="AA1185" s="98"/>
      <c r="AD1185" s="94" t="str">
        <f t="shared" si="61"/>
        <v/>
      </c>
    </row>
    <row r="1186" spans="25:30">
      <c r="Y1186" s="50"/>
      <c r="Z1186" s="55"/>
      <c r="AA1186" s="98"/>
      <c r="AD1186" s="94" t="str">
        <f t="shared" si="61"/>
        <v/>
      </c>
    </row>
    <row r="1187" spans="25:30">
      <c r="Y1187" s="50"/>
      <c r="Z1187" s="55"/>
      <c r="AA1187" s="98"/>
      <c r="AD1187" s="94" t="str">
        <f t="shared" si="61"/>
        <v/>
      </c>
    </row>
    <row r="1188" spans="25:30">
      <c r="Y1188" s="50"/>
      <c r="Z1188" s="55"/>
      <c r="AA1188" s="98"/>
      <c r="AD1188" s="94" t="str">
        <f t="shared" si="61"/>
        <v/>
      </c>
    </row>
    <row r="1189" spans="25:30">
      <c r="Y1189" s="50"/>
      <c r="Z1189" s="55"/>
      <c r="AA1189" s="98"/>
      <c r="AD1189" s="94" t="str">
        <f t="shared" si="61"/>
        <v/>
      </c>
    </row>
    <row r="1190" spans="25:30">
      <c r="Y1190" s="50"/>
      <c r="Z1190" s="55"/>
      <c r="AA1190" s="98"/>
      <c r="AD1190" s="94" t="str">
        <f t="shared" si="61"/>
        <v/>
      </c>
    </row>
    <row r="1191" spans="25:30">
      <c r="Y1191" s="50"/>
      <c r="Z1191" s="55"/>
      <c r="AA1191" s="98"/>
      <c r="AD1191" s="94" t="str">
        <f t="shared" si="61"/>
        <v/>
      </c>
    </row>
    <row r="1192" spans="25:30">
      <c r="Y1192" s="50"/>
      <c r="Z1192" s="55"/>
      <c r="AA1192" s="98"/>
      <c r="AD1192" s="94" t="str">
        <f t="shared" si="61"/>
        <v/>
      </c>
    </row>
    <row r="1193" spans="25:30">
      <c r="Y1193" s="50"/>
      <c r="Z1193" s="55"/>
      <c r="AA1193" s="98"/>
      <c r="AD1193" s="94" t="str">
        <f t="shared" si="61"/>
        <v/>
      </c>
    </row>
    <row r="1194" spans="25:30">
      <c r="Y1194" s="50"/>
      <c r="Z1194" s="55"/>
      <c r="AA1194" s="98"/>
      <c r="AD1194" s="94" t="str">
        <f t="shared" si="61"/>
        <v/>
      </c>
    </row>
    <row r="1195" spans="25:30">
      <c r="Y1195" s="50"/>
      <c r="Z1195" s="55"/>
      <c r="AA1195" s="98"/>
      <c r="AD1195" s="94" t="str">
        <f t="shared" si="61"/>
        <v/>
      </c>
    </row>
    <row r="1196" spans="25:30">
      <c r="Y1196" s="50"/>
      <c r="Z1196" s="55"/>
      <c r="AA1196" s="98"/>
      <c r="AD1196" s="94" t="str">
        <f t="shared" si="61"/>
        <v/>
      </c>
    </row>
    <row r="1197" spans="25:30">
      <c r="Y1197" s="50"/>
      <c r="Z1197" s="55"/>
      <c r="AA1197" s="98"/>
      <c r="AD1197" s="94" t="str">
        <f t="shared" si="61"/>
        <v/>
      </c>
    </row>
    <row r="1198" spans="25:30">
      <c r="Y1198" s="50"/>
      <c r="Z1198" s="55"/>
      <c r="AA1198" s="98"/>
      <c r="AD1198" s="94" t="str">
        <f t="shared" si="61"/>
        <v/>
      </c>
    </row>
    <row r="1199" spans="25:30">
      <c r="Y1199" s="50"/>
      <c r="Z1199" s="55"/>
      <c r="AA1199" s="98"/>
      <c r="AD1199" s="94" t="str">
        <f t="shared" si="61"/>
        <v/>
      </c>
    </row>
    <row r="1200" spans="25:30">
      <c r="Y1200" s="50"/>
      <c r="Z1200" s="55"/>
      <c r="AA1200" s="98"/>
      <c r="AD1200" s="94" t="str">
        <f t="shared" si="61"/>
        <v/>
      </c>
    </row>
    <row r="1201" spans="25:30">
      <c r="Y1201" s="50"/>
      <c r="Z1201" s="55"/>
      <c r="AA1201" s="98"/>
      <c r="AD1201" s="94" t="str">
        <f t="shared" si="61"/>
        <v/>
      </c>
    </row>
    <row r="1202" spans="25:30">
      <c r="Y1202" s="50"/>
      <c r="Z1202" s="55"/>
      <c r="AA1202" s="98"/>
      <c r="AD1202" s="94" t="str">
        <f t="shared" si="61"/>
        <v/>
      </c>
    </row>
    <row r="1203" spans="25:30">
      <c r="Y1203" s="50"/>
      <c r="Z1203" s="55"/>
      <c r="AA1203" s="98"/>
      <c r="AD1203" s="94" t="str">
        <f t="shared" si="61"/>
        <v/>
      </c>
    </row>
    <row r="1204" spans="25:30">
      <c r="Y1204" s="50"/>
      <c r="Z1204" s="55"/>
      <c r="AA1204" s="98"/>
      <c r="AD1204" s="94" t="str">
        <f t="shared" si="61"/>
        <v/>
      </c>
    </row>
    <row r="1205" spans="25:30">
      <c r="Y1205" s="50"/>
      <c r="Z1205" s="55"/>
      <c r="AA1205" s="98"/>
      <c r="AD1205" s="94" t="str">
        <f t="shared" si="61"/>
        <v/>
      </c>
    </row>
    <row r="1206" spans="25:30">
      <c r="Y1206" s="50"/>
      <c r="Z1206" s="55"/>
      <c r="AA1206" s="98"/>
      <c r="AD1206" s="94" t="str">
        <f t="shared" si="61"/>
        <v/>
      </c>
    </row>
    <row r="1207" spans="25:30">
      <c r="Y1207" s="50"/>
      <c r="Z1207" s="55"/>
      <c r="AA1207" s="98"/>
      <c r="AD1207" s="94" t="str">
        <f t="shared" si="61"/>
        <v/>
      </c>
    </row>
    <row r="1208" spans="25:30">
      <c r="Y1208" s="50"/>
      <c r="Z1208" s="55"/>
      <c r="AA1208" s="98"/>
      <c r="AD1208" s="94" t="str">
        <f t="shared" si="61"/>
        <v/>
      </c>
    </row>
    <row r="1209" spans="25:30">
      <c r="Y1209" s="50"/>
      <c r="Z1209" s="55"/>
      <c r="AA1209" s="98"/>
      <c r="AD1209" s="94" t="str">
        <f t="shared" si="61"/>
        <v/>
      </c>
    </row>
    <row r="1210" spans="25:30">
      <c r="Y1210" s="50"/>
      <c r="Z1210" s="55"/>
      <c r="AA1210" s="98"/>
      <c r="AD1210" s="94" t="str">
        <f t="shared" si="61"/>
        <v/>
      </c>
    </row>
    <row r="1211" spans="25:30">
      <c r="Y1211" s="50"/>
      <c r="Z1211" s="55"/>
      <c r="AA1211" s="98"/>
      <c r="AD1211" s="94" t="str">
        <f t="shared" si="61"/>
        <v/>
      </c>
    </row>
    <row r="1212" spans="25:30">
      <c r="Y1212" s="50"/>
      <c r="Z1212" s="55"/>
      <c r="AA1212" s="98"/>
      <c r="AD1212" s="94" t="str">
        <f t="shared" si="61"/>
        <v/>
      </c>
    </row>
    <row r="1213" spans="25:30">
      <c r="Y1213" s="50"/>
      <c r="Z1213" s="55"/>
      <c r="AA1213" s="98"/>
      <c r="AD1213" s="94" t="str">
        <f t="shared" si="61"/>
        <v/>
      </c>
    </row>
    <row r="1214" spans="25:30">
      <c r="Y1214" s="50"/>
      <c r="Z1214" s="55"/>
      <c r="AA1214" s="98"/>
      <c r="AD1214" s="94" t="str">
        <f t="shared" si="61"/>
        <v/>
      </c>
    </row>
    <row r="1215" spans="25:30">
      <c r="Y1215" s="50"/>
      <c r="Z1215" s="55"/>
      <c r="AA1215" s="98"/>
      <c r="AD1215" s="94" t="str">
        <f t="shared" si="61"/>
        <v/>
      </c>
    </row>
    <row r="1216" spans="25:30">
      <c r="Y1216" s="50"/>
      <c r="Z1216" s="55"/>
      <c r="AA1216" s="98"/>
      <c r="AD1216" s="94" t="str">
        <f t="shared" si="61"/>
        <v/>
      </c>
    </row>
    <row r="1217" spans="25:30">
      <c r="Y1217" s="50"/>
      <c r="Z1217" s="55"/>
      <c r="AA1217" s="98"/>
      <c r="AD1217" s="94" t="str">
        <f t="shared" si="61"/>
        <v/>
      </c>
    </row>
    <row r="1218" spans="25:30">
      <c r="Y1218" s="50"/>
      <c r="Z1218" s="55"/>
      <c r="AA1218" s="98"/>
      <c r="AD1218" s="94" t="str">
        <f t="shared" si="61"/>
        <v/>
      </c>
    </row>
    <row r="1219" spans="25:30">
      <c r="Y1219" s="50"/>
      <c r="Z1219" s="55"/>
      <c r="AA1219" s="98"/>
      <c r="AD1219" s="94" t="str">
        <f t="shared" si="61"/>
        <v/>
      </c>
    </row>
    <row r="1220" spans="25:30">
      <c r="Y1220" s="50"/>
      <c r="Z1220" s="55"/>
      <c r="AA1220" s="98"/>
      <c r="AD1220" s="94" t="str">
        <f t="shared" si="61"/>
        <v/>
      </c>
    </row>
    <row r="1221" spans="25:30">
      <c r="Y1221" s="50"/>
      <c r="Z1221" s="55"/>
      <c r="AA1221" s="98"/>
      <c r="AD1221" s="94" t="str">
        <f t="shared" si="61"/>
        <v/>
      </c>
    </row>
    <row r="1222" spans="25:30">
      <c r="Y1222" s="50"/>
      <c r="Z1222" s="55"/>
      <c r="AA1222" s="98"/>
      <c r="AD1222" s="94" t="str">
        <f t="shared" si="61"/>
        <v/>
      </c>
    </row>
    <row r="1223" spans="25:30">
      <c r="Y1223" s="50"/>
      <c r="Z1223" s="55"/>
      <c r="AA1223" s="98"/>
      <c r="AD1223" s="94" t="str">
        <f t="shared" si="61"/>
        <v/>
      </c>
    </row>
    <row r="1224" spans="25:30">
      <c r="Y1224" s="50"/>
      <c r="Z1224" s="55"/>
      <c r="AA1224" s="98"/>
      <c r="AD1224" s="94" t="str">
        <f t="shared" si="61"/>
        <v/>
      </c>
    </row>
    <row r="1225" spans="25:30">
      <c r="Y1225" s="50"/>
      <c r="Z1225" s="55"/>
      <c r="AA1225" s="98"/>
      <c r="AD1225" s="94" t="str">
        <f t="shared" si="61"/>
        <v/>
      </c>
    </row>
    <row r="1226" spans="25:30">
      <c r="Y1226" s="50"/>
      <c r="Z1226" s="55"/>
      <c r="AA1226" s="98"/>
      <c r="AD1226" s="94" t="str">
        <f t="shared" si="61"/>
        <v/>
      </c>
    </row>
    <row r="1227" spans="25:30">
      <c r="Y1227" s="50"/>
      <c r="Z1227" s="55"/>
      <c r="AA1227" s="98"/>
      <c r="AD1227" s="94" t="str">
        <f t="shared" si="61"/>
        <v/>
      </c>
    </row>
    <row r="1228" spans="25:30">
      <c r="Y1228" s="50"/>
      <c r="Z1228" s="55"/>
      <c r="AA1228" s="98"/>
      <c r="AD1228" s="94" t="str">
        <f t="shared" si="61"/>
        <v/>
      </c>
    </row>
    <row r="1229" spans="25:30">
      <c r="Y1229" s="50"/>
      <c r="Z1229" s="55"/>
      <c r="AA1229" s="98"/>
      <c r="AD1229" s="94" t="str">
        <f t="shared" si="61"/>
        <v/>
      </c>
    </row>
    <row r="1230" spans="25:30">
      <c r="Y1230" s="50"/>
      <c r="Z1230" s="55"/>
      <c r="AA1230" s="98"/>
      <c r="AD1230" s="94" t="str">
        <f t="shared" si="61"/>
        <v/>
      </c>
    </row>
    <row r="1231" spans="25:30">
      <c r="Y1231" s="50"/>
      <c r="Z1231" s="55"/>
      <c r="AA1231" s="98"/>
      <c r="AD1231" s="94" t="str">
        <f t="shared" si="61"/>
        <v/>
      </c>
    </row>
    <row r="1232" spans="25:30">
      <c r="Y1232" s="50"/>
      <c r="Z1232" s="55"/>
      <c r="AA1232" s="98"/>
      <c r="AD1232" s="94" t="str">
        <f t="shared" si="61"/>
        <v/>
      </c>
    </row>
    <row r="1233" spans="25:30">
      <c r="Y1233" s="50"/>
      <c r="Z1233" s="55"/>
      <c r="AA1233" s="98"/>
      <c r="AD1233" s="94" t="str">
        <f t="shared" si="61"/>
        <v/>
      </c>
    </row>
    <row r="1234" spans="25:30">
      <c r="Y1234" s="50"/>
      <c r="Z1234" s="55"/>
      <c r="AA1234" s="98"/>
      <c r="AD1234" s="94" t="str">
        <f t="shared" si="61"/>
        <v/>
      </c>
    </row>
    <row r="1235" spans="25:30">
      <c r="Y1235" s="50"/>
      <c r="Z1235" s="55"/>
      <c r="AA1235" s="98"/>
      <c r="AD1235" s="94" t="str">
        <f t="shared" ref="AD1235:AD1298" si="62">IFERROR(VLOOKUP(AC1235,AA:AB,2,FALSE),"")</f>
        <v/>
      </c>
    </row>
    <row r="1236" spans="25:30">
      <c r="Y1236" s="50"/>
      <c r="Z1236" s="55"/>
      <c r="AA1236" s="98"/>
      <c r="AD1236" s="94" t="str">
        <f t="shared" si="62"/>
        <v/>
      </c>
    </row>
    <row r="1237" spans="25:30">
      <c r="Y1237" s="50"/>
      <c r="Z1237" s="55"/>
      <c r="AA1237" s="98"/>
      <c r="AD1237" s="94" t="str">
        <f t="shared" si="62"/>
        <v/>
      </c>
    </row>
    <row r="1238" spans="25:30">
      <c r="Y1238" s="50"/>
      <c r="Z1238" s="55"/>
      <c r="AA1238" s="98"/>
      <c r="AD1238" s="94" t="str">
        <f t="shared" si="62"/>
        <v/>
      </c>
    </row>
    <row r="1239" spans="25:30">
      <c r="Y1239" s="50"/>
      <c r="Z1239" s="55"/>
      <c r="AA1239" s="98"/>
      <c r="AD1239" s="94" t="str">
        <f t="shared" si="62"/>
        <v/>
      </c>
    </row>
    <row r="1240" spans="25:30">
      <c r="Y1240" s="50"/>
      <c r="Z1240" s="55"/>
      <c r="AA1240" s="98"/>
      <c r="AD1240" s="94" t="str">
        <f t="shared" si="62"/>
        <v/>
      </c>
    </row>
    <row r="1241" spans="25:30">
      <c r="Y1241" s="50"/>
      <c r="Z1241" s="55"/>
      <c r="AA1241" s="98"/>
      <c r="AD1241" s="94" t="str">
        <f t="shared" si="62"/>
        <v/>
      </c>
    </row>
    <row r="1242" spans="25:30">
      <c r="Y1242" s="50"/>
      <c r="Z1242" s="55"/>
      <c r="AA1242" s="98"/>
      <c r="AD1242" s="94" t="str">
        <f t="shared" si="62"/>
        <v/>
      </c>
    </row>
    <row r="1243" spans="25:30">
      <c r="Y1243" s="50"/>
      <c r="Z1243" s="55"/>
      <c r="AA1243" s="98"/>
      <c r="AD1243" s="94" t="str">
        <f t="shared" si="62"/>
        <v/>
      </c>
    </row>
    <row r="1244" spans="25:30">
      <c r="Y1244" s="50"/>
      <c r="Z1244" s="55"/>
      <c r="AA1244" s="98"/>
      <c r="AD1244" s="94" t="str">
        <f t="shared" si="62"/>
        <v/>
      </c>
    </row>
    <row r="1245" spans="25:30">
      <c r="Y1245" s="50"/>
      <c r="Z1245" s="55"/>
      <c r="AA1245" s="98"/>
      <c r="AD1245" s="94" t="str">
        <f t="shared" si="62"/>
        <v/>
      </c>
    </row>
    <row r="1246" spans="25:30">
      <c r="Y1246" s="50"/>
      <c r="Z1246" s="55"/>
      <c r="AA1246" s="98"/>
      <c r="AD1246" s="94" t="str">
        <f t="shared" si="62"/>
        <v/>
      </c>
    </row>
    <row r="1247" spans="25:30">
      <c r="Y1247" s="50"/>
      <c r="Z1247" s="55"/>
      <c r="AA1247" s="98"/>
      <c r="AD1247" s="94" t="str">
        <f t="shared" si="62"/>
        <v/>
      </c>
    </row>
    <row r="1248" spans="25:30">
      <c r="Y1248" s="50"/>
      <c r="Z1248" s="55"/>
      <c r="AA1248" s="98"/>
      <c r="AD1248" s="94" t="str">
        <f t="shared" si="62"/>
        <v/>
      </c>
    </row>
    <row r="1249" spans="25:30">
      <c r="Y1249" s="50"/>
      <c r="Z1249" s="55"/>
      <c r="AA1249" s="98"/>
      <c r="AD1249" s="94" t="str">
        <f t="shared" si="62"/>
        <v/>
      </c>
    </row>
    <row r="1250" spans="25:30">
      <c r="Y1250" s="50"/>
      <c r="Z1250" s="55"/>
      <c r="AA1250" s="98"/>
      <c r="AD1250" s="94" t="str">
        <f t="shared" si="62"/>
        <v/>
      </c>
    </row>
    <row r="1251" spans="25:30">
      <c r="Y1251" s="50"/>
      <c r="Z1251" s="55"/>
      <c r="AA1251" s="98"/>
      <c r="AD1251" s="94" t="str">
        <f t="shared" si="62"/>
        <v/>
      </c>
    </row>
    <row r="1252" spans="25:30">
      <c r="Y1252" s="50"/>
      <c r="Z1252" s="55"/>
      <c r="AA1252" s="98"/>
      <c r="AD1252" s="94" t="str">
        <f t="shared" si="62"/>
        <v/>
      </c>
    </row>
    <row r="1253" spans="25:30">
      <c r="Y1253" s="50"/>
      <c r="Z1253" s="55"/>
      <c r="AA1253" s="98"/>
      <c r="AD1253" s="94" t="str">
        <f t="shared" si="62"/>
        <v/>
      </c>
    </row>
    <row r="1254" spans="25:30">
      <c r="Y1254" s="50"/>
      <c r="Z1254" s="55"/>
      <c r="AA1254" s="98"/>
      <c r="AD1254" s="94" t="str">
        <f t="shared" si="62"/>
        <v/>
      </c>
    </row>
    <row r="1255" spans="25:30">
      <c r="Y1255" s="50"/>
      <c r="Z1255" s="55"/>
      <c r="AA1255" s="98"/>
      <c r="AD1255" s="94" t="str">
        <f t="shared" si="62"/>
        <v/>
      </c>
    </row>
    <row r="1256" spans="25:30">
      <c r="Y1256" s="50"/>
      <c r="Z1256" s="55"/>
      <c r="AA1256" s="98"/>
      <c r="AD1256" s="94" t="str">
        <f t="shared" si="62"/>
        <v/>
      </c>
    </row>
    <row r="1257" spans="25:30">
      <c r="Y1257" s="50"/>
      <c r="Z1257" s="55"/>
      <c r="AA1257" s="98"/>
      <c r="AD1257" s="94" t="str">
        <f t="shared" si="62"/>
        <v/>
      </c>
    </row>
    <row r="1258" spans="25:30">
      <c r="Y1258" s="50"/>
      <c r="Z1258" s="55"/>
      <c r="AA1258" s="98"/>
      <c r="AD1258" s="94" t="str">
        <f t="shared" si="62"/>
        <v/>
      </c>
    </row>
    <row r="1259" spans="25:30">
      <c r="Y1259" s="50"/>
      <c r="Z1259" s="55"/>
      <c r="AA1259" s="98"/>
      <c r="AD1259" s="94" t="str">
        <f t="shared" si="62"/>
        <v/>
      </c>
    </row>
    <row r="1260" spans="25:30">
      <c r="Y1260" s="50"/>
      <c r="Z1260" s="55"/>
      <c r="AA1260" s="98"/>
      <c r="AD1260" s="94" t="str">
        <f t="shared" si="62"/>
        <v/>
      </c>
    </row>
    <row r="1261" spans="25:30">
      <c r="Y1261" s="50"/>
      <c r="Z1261" s="55"/>
      <c r="AA1261" s="98"/>
      <c r="AD1261" s="94" t="str">
        <f t="shared" si="62"/>
        <v/>
      </c>
    </row>
    <row r="1262" spans="25:30">
      <c r="Y1262" s="50"/>
      <c r="Z1262" s="55"/>
      <c r="AA1262" s="98"/>
      <c r="AD1262" s="94" t="str">
        <f t="shared" si="62"/>
        <v/>
      </c>
    </row>
    <row r="1263" spans="25:30">
      <c r="Y1263" s="50"/>
      <c r="Z1263" s="55"/>
      <c r="AA1263" s="98"/>
      <c r="AD1263" s="94" t="str">
        <f t="shared" si="62"/>
        <v/>
      </c>
    </row>
    <row r="1264" spans="25:30">
      <c r="Y1264" s="50"/>
      <c r="Z1264" s="55"/>
      <c r="AA1264" s="98"/>
      <c r="AD1264" s="94" t="str">
        <f t="shared" si="62"/>
        <v/>
      </c>
    </row>
    <row r="1265" spans="25:30">
      <c r="Y1265" s="50"/>
      <c r="Z1265" s="55"/>
      <c r="AA1265" s="98"/>
      <c r="AD1265" s="94" t="str">
        <f t="shared" si="62"/>
        <v/>
      </c>
    </row>
    <row r="1266" spans="25:30">
      <c r="Y1266" s="50"/>
      <c r="Z1266" s="55"/>
      <c r="AA1266" s="98"/>
      <c r="AD1266" s="94" t="str">
        <f t="shared" si="62"/>
        <v/>
      </c>
    </row>
    <row r="1267" spans="25:30">
      <c r="Y1267" s="50"/>
      <c r="Z1267" s="55"/>
      <c r="AA1267" s="98"/>
      <c r="AD1267" s="94" t="str">
        <f t="shared" si="62"/>
        <v/>
      </c>
    </row>
    <row r="1268" spans="25:30">
      <c r="Y1268" s="50"/>
      <c r="Z1268" s="55"/>
      <c r="AA1268" s="98"/>
      <c r="AD1268" s="94" t="str">
        <f t="shared" si="62"/>
        <v/>
      </c>
    </row>
    <row r="1269" spans="25:30">
      <c r="Y1269" s="50"/>
      <c r="Z1269" s="55"/>
      <c r="AA1269" s="98"/>
      <c r="AD1269" s="94" t="str">
        <f t="shared" si="62"/>
        <v/>
      </c>
    </row>
    <row r="1270" spans="25:30">
      <c r="Y1270" s="50"/>
      <c r="Z1270" s="55"/>
      <c r="AA1270" s="98"/>
      <c r="AD1270" s="94" t="str">
        <f t="shared" si="62"/>
        <v/>
      </c>
    </row>
    <row r="1271" spans="25:30">
      <c r="Y1271" s="50"/>
      <c r="Z1271" s="55"/>
      <c r="AA1271" s="98"/>
      <c r="AD1271" s="94" t="str">
        <f t="shared" si="62"/>
        <v/>
      </c>
    </row>
    <row r="1272" spans="25:30">
      <c r="Y1272" s="50"/>
      <c r="Z1272" s="55"/>
      <c r="AA1272" s="98"/>
      <c r="AD1272" s="94" t="str">
        <f t="shared" si="62"/>
        <v/>
      </c>
    </row>
    <row r="1273" spans="25:30">
      <c r="Y1273" s="50"/>
      <c r="Z1273" s="55"/>
      <c r="AA1273" s="98"/>
      <c r="AD1273" s="94" t="str">
        <f t="shared" si="62"/>
        <v/>
      </c>
    </row>
    <row r="1274" spans="25:30">
      <c r="Y1274" s="50"/>
      <c r="Z1274" s="55"/>
      <c r="AA1274" s="98"/>
      <c r="AD1274" s="94" t="str">
        <f t="shared" si="62"/>
        <v/>
      </c>
    </row>
    <row r="1275" spans="25:30">
      <c r="Y1275" s="50"/>
      <c r="Z1275" s="55"/>
      <c r="AA1275" s="98"/>
      <c r="AD1275" s="94" t="str">
        <f t="shared" si="62"/>
        <v/>
      </c>
    </row>
    <row r="1276" spans="25:30">
      <c r="Y1276" s="50"/>
      <c r="Z1276" s="55"/>
      <c r="AA1276" s="98"/>
      <c r="AD1276" s="94" t="str">
        <f t="shared" si="62"/>
        <v/>
      </c>
    </row>
    <row r="1277" spans="25:30">
      <c r="Y1277" s="50"/>
      <c r="Z1277" s="55"/>
      <c r="AA1277" s="98"/>
      <c r="AD1277" s="94" t="str">
        <f t="shared" si="62"/>
        <v/>
      </c>
    </row>
    <row r="1278" spans="25:30">
      <c r="Y1278" s="50"/>
      <c r="Z1278" s="55"/>
      <c r="AA1278" s="98"/>
      <c r="AD1278" s="94" t="str">
        <f t="shared" si="62"/>
        <v/>
      </c>
    </row>
    <row r="1279" spans="25:30">
      <c r="Y1279" s="50"/>
      <c r="Z1279" s="55"/>
      <c r="AA1279" s="98"/>
      <c r="AD1279" s="94" t="str">
        <f t="shared" si="62"/>
        <v/>
      </c>
    </row>
    <row r="1280" spans="25:30">
      <c r="Y1280" s="50"/>
      <c r="Z1280" s="55"/>
      <c r="AA1280" s="98"/>
      <c r="AD1280" s="94" t="str">
        <f t="shared" si="62"/>
        <v/>
      </c>
    </row>
    <row r="1281" spans="25:30">
      <c r="Y1281" s="50"/>
      <c r="Z1281" s="55"/>
      <c r="AA1281" s="98"/>
      <c r="AD1281" s="94" t="str">
        <f t="shared" si="62"/>
        <v/>
      </c>
    </row>
    <row r="1282" spans="25:30">
      <c r="Y1282" s="50"/>
      <c r="Z1282" s="55"/>
      <c r="AA1282" s="98"/>
      <c r="AD1282" s="94" t="str">
        <f t="shared" si="62"/>
        <v/>
      </c>
    </row>
    <row r="1283" spans="25:30">
      <c r="Y1283" s="50"/>
      <c r="Z1283" s="55"/>
      <c r="AA1283" s="98"/>
      <c r="AD1283" s="94" t="str">
        <f t="shared" si="62"/>
        <v/>
      </c>
    </row>
    <row r="1284" spans="25:30">
      <c r="Y1284" s="50"/>
      <c r="Z1284" s="55"/>
      <c r="AA1284" s="98"/>
      <c r="AD1284" s="94" t="str">
        <f t="shared" si="62"/>
        <v/>
      </c>
    </row>
    <row r="1285" spans="25:30">
      <c r="Y1285" s="50"/>
      <c r="Z1285" s="55"/>
      <c r="AA1285" s="98"/>
      <c r="AD1285" s="94" t="str">
        <f t="shared" si="62"/>
        <v/>
      </c>
    </row>
    <row r="1286" spans="25:30">
      <c r="Y1286" s="50"/>
      <c r="Z1286" s="55"/>
      <c r="AA1286" s="98"/>
      <c r="AD1286" s="94" t="str">
        <f t="shared" si="62"/>
        <v/>
      </c>
    </row>
    <row r="1287" spans="25:30">
      <c r="Y1287" s="50"/>
      <c r="Z1287" s="55"/>
      <c r="AA1287" s="98"/>
      <c r="AD1287" s="94" t="str">
        <f t="shared" si="62"/>
        <v/>
      </c>
    </row>
    <row r="1288" spans="25:30">
      <c r="Y1288" s="50"/>
      <c r="Z1288" s="55"/>
      <c r="AA1288" s="98"/>
      <c r="AD1288" s="94" t="str">
        <f t="shared" si="62"/>
        <v/>
      </c>
    </row>
    <row r="1289" spans="25:30">
      <c r="Y1289" s="50"/>
      <c r="Z1289" s="55"/>
      <c r="AA1289" s="98"/>
      <c r="AD1289" s="94" t="str">
        <f t="shared" si="62"/>
        <v/>
      </c>
    </row>
    <row r="1290" spans="25:30">
      <c r="Y1290" s="50"/>
      <c r="Z1290" s="55"/>
      <c r="AA1290" s="98"/>
      <c r="AD1290" s="94" t="str">
        <f t="shared" si="62"/>
        <v/>
      </c>
    </row>
    <row r="1291" spans="25:30">
      <c r="Y1291" s="50"/>
      <c r="Z1291" s="55"/>
      <c r="AA1291" s="98"/>
      <c r="AD1291" s="94" t="str">
        <f t="shared" si="62"/>
        <v/>
      </c>
    </row>
    <row r="1292" spans="25:30">
      <c r="Y1292" s="50"/>
      <c r="Z1292" s="55"/>
      <c r="AA1292" s="98"/>
      <c r="AD1292" s="94" t="str">
        <f t="shared" si="62"/>
        <v/>
      </c>
    </row>
    <row r="1293" spans="25:30">
      <c r="Y1293" s="50"/>
      <c r="Z1293" s="55"/>
      <c r="AA1293" s="98"/>
      <c r="AD1293" s="94" t="str">
        <f t="shared" si="62"/>
        <v/>
      </c>
    </row>
    <row r="1294" spans="25:30">
      <c r="Y1294" s="50"/>
      <c r="Z1294" s="55"/>
      <c r="AA1294" s="98"/>
      <c r="AD1294" s="94" t="str">
        <f t="shared" si="62"/>
        <v/>
      </c>
    </row>
    <row r="1295" spans="25:30">
      <c r="Y1295" s="50"/>
      <c r="Z1295" s="55"/>
      <c r="AA1295" s="98"/>
      <c r="AD1295" s="94" t="str">
        <f t="shared" si="62"/>
        <v/>
      </c>
    </row>
    <row r="1296" spans="25:30">
      <c r="Y1296" s="50"/>
      <c r="Z1296" s="55"/>
      <c r="AA1296" s="98"/>
      <c r="AD1296" s="94" t="str">
        <f t="shared" si="62"/>
        <v/>
      </c>
    </row>
    <row r="1297" spans="25:30">
      <c r="Y1297" s="50"/>
      <c r="Z1297" s="55"/>
      <c r="AA1297" s="98"/>
      <c r="AD1297" s="94" t="str">
        <f t="shared" si="62"/>
        <v/>
      </c>
    </row>
    <row r="1298" spans="25:30">
      <c r="Y1298" s="50"/>
      <c r="Z1298" s="55"/>
      <c r="AA1298" s="98"/>
      <c r="AD1298" s="94" t="str">
        <f t="shared" si="62"/>
        <v/>
      </c>
    </row>
    <row r="1299" spans="25:30">
      <c r="Y1299" s="50"/>
      <c r="Z1299" s="55"/>
      <c r="AA1299" s="98"/>
      <c r="AD1299" s="94" t="str">
        <f t="shared" ref="AD1299:AD1362" si="63">IFERROR(VLOOKUP(AC1299,AA:AB,2,FALSE),"")</f>
        <v/>
      </c>
    </row>
    <row r="1300" spans="25:30">
      <c r="Y1300" s="50"/>
      <c r="Z1300" s="55"/>
      <c r="AA1300" s="98"/>
      <c r="AD1300" s="94" t="str">
        <f t="shared" si="63"/>
        <v/>
      </c>
    </row>
    <row r="1301" spans="25:30">
      <c r="Y1301" s="50"/>
      <c r="Z1301" s="55"/>
      <c r="AA1301" s="98"/>
      <c r="AD1301" s="94" t="str">
        <f t="shared" si="63"/>
        <v/>
      </c>
    </row>
    <row r="1302" spans="25:30">
      <c r="Y1302" s="50"/>
      <c r="Z1302" s="55"/>
      <c r="AA1302" s="98"/>
      <c r="AD1302" s="94" t="str">
        <f t="shared" si="63"/>
        <v/>
      </c>
    </row>
    <row r="1303" spans="25:30">
      <c r="Y1303" s="50"/>
      <c r="Z1303" s="55"/>
      <c r="AA1303" s="98"/>
      <c r="AD1303" s="94" t="str">
        <f t="shared" si="63"/>
        <v/>
      </c>
    </row>
    <row r="1304" spans="25:30">
      <c r="Y1304" s="50"/>
      <c r="Z1304" s="55"/>
      <c r="AA1304" s="98"/>
      <c r="AD1304" s="94" t="str">
        <f t="shared" si="63"/>
        <v/>
      </c>
    </row>
    <row r="1305" spans="25:30">
      <c r="Y1305" s="50"/>
      <c r="Z1305" s="55"/>
      <c r="AA1305" s="98"/>
      <c r="AD1305" s="94" t="str">
        <f t="shared" si="63"/>
        <v/>
      </c>
    </row>
    <row r="1306" spans="25:30">
      <c r="Y1306" s="50"/>
      <c r="Z1306" s="55"/>
      <c r="AA1306" s="98"/>
      <c r="AD1306" s="94" t="str">
        <f t="shared" si="63"/>
        <v/>
      </c>
    </row>
    <row r="1307" spans="25:30">
      <c r="Y1307" s="50"/>
      <c r="Z1307" s="55"/>
      <c r="AA1307" s="98"/>
      <c r="AD1307" s="94" t="str">
        <f t="shared" si="63"/>
        <v/>
      </c>
    </row>
    <row r="1308" spans="25:30">
      <c r="Y1308" s="50"/>
      <c r="Z1308" s="55"/>
      <c r="AA1308" s="98"/>
      <c r="AD1308" s="94" t="str">
        <f t="shared" si="63"/>
        <v/>
      </c>
    </row>
    <row r="1309" spans="25:30">
      <c r="Y1309" s="50"/>
      <c r="Z1309" s="55"/>
      <c r="AA1309" s="98"/>
      <c r="AD1309" s="94" t="str">
        <f t="shared" si="63"/>
        <v/>
      </c>
    </row>
    <row r="1310" spans="25:30">
      <c r="Y1310" s="50"/>
      <c r="Z1310" s="55"/>
      <c r="AA1310" s="98"/>
      <c r="AD1310" s="94" t="str">
        <f t="shared" si="63"/>
        <v/>
      </c>
    </row>
    <row r="1311" spans="25:30">
      <c r="Y1311" s="50"/>
      <c r="Z1311" s="55"/>
      <c r="AA1311" s="98"/>
      <c r="AD1311" s="94" t="str">
        <f t="shared" si="63"/>
        <v/>
      </c>
    </row>
    <row r="1312" spans="25:30">
      <c r="Y1312" s="50"/>
      <c r="Z1312" s="55"/>
      <c r="AA1312" s="98"/>
      <c r="AD1312" s="94" t="str">
        <f t="shared" si="63"/>
        <v/>
      </c>
    </row>
    <row r="1313" spans="25:30">
      <c r="Y1313" s="50"/>
      <c r="Z1313" s="55"/>
      <c r="AA1313" s="98"/>
      <c r="AD1313" s="94" t="str">
        <f t="shared" si="63"/>
        <v/>
      </c>
    </row>
    <row r="1314" spans="25:30">
      <c r="Y1314" s="50"/>
      <c r="Z1314" s="55"/>
      <c r="AA1314" s="98"/>
      <c r="AD1314" s="94" t="str">
        <f t="shared" si="63"/>
        <v/>
      </c>
    </row>
    <row r="1315" spans="25:30">
      <c r="Y1315" s="50"/>
      <c r="Z1315" s="55"/>
      <c r="AA1315" s="98"/>
      <c r="AD1315" s="94" t="str">
        <f t="shared" si="63"/>
        <v/>
      </c>
    </row>
    <row r="1316" spans="25:30">
      <c r="Y1316" s="50"/>
      <c r="Z1316" s="55"/>
      <c r="AA1316" s="98"/>
      <c r="AD1316" s="94" t="str">
        <f t="shared" si="63"/>
        <v/>
      </c>
    </row>
    <row r="1317" spans="25:30">
      <c r="Y1317" s="50"/>
      <c r="Z1317" s="55"/>
      <c r="AA1317" s="98"/>
      <c r="AD1317" s="94" t="str">
        <f t="shared" si="63"/>
        <v/>
      </c>
    </row>
    <row r="1318" spans="25:30">
      <c r="Y1318" s="50"/>
      <c r="Z1318" s="55"/>
      <c r="AA1318" s="98"/>
      <c r="AD1318" s="94" t="str">
        <f t="shared" si="63"/>
        <v/>
      </c>
    </row>
    <row r="1319" spans="25:30">
      <c r="Y1319" s="50"/>
      <c r="Z1319" s="55"/>
      <c r="AA1319" s="98"/>
      <c r="AD1319" s="94" t="str">
        <f t="shared" si="63"/>
        <v/>
      </c>
    </row>
    <row r="1320" spans="25:30">
      <c r="Y1320" s="50"/>
      <c r="Z1320" s="55"/>
      <c r="AA1320" s="98"/>
      <c r="AD1320" s="94" t="str">
        <f t="shared" si="63"/>
        <v/>
      </c>
    </row>
    <row r="1321" spans="25:30">
      <c r="Y1321" s="50"/>
      <c r="Z1321" s="55"/>
      <c r="AA1321" s="98"/>
      <c r="AD1321" s="94" t="str">
        <f t="shared" si="63"/>
        <v/>
      </c>
    </row>
    <row r="1322" spans="25:30">
      <c r="Y1322" s="50"/>
      <c r="Z1322" s="55"/>
      <c r="AA1322" s="98"/>
      <c r="AD1322" s="94" t="str">
        <f t="shared" si="63"/>
        <v/>
      </c>
    </row>
    <row r="1323" spans="25:30">
      <c r="Y1323" s="50"/>
      <c r="Z1323" s="55"/>
      <c r="AA1323" s="98"/>
      <c r="AD1323" s="94" t="str">
        <f t="shared" si="63"/>
        <v/>
      </c>
    </row>
    <row r="1324" spans="25:30">
      <c r="Y1324" s="50"/>
      <c r="Z1324" s="55"/>
      <c r="AA1324" s="98"/>
      <c r="AD1324" s="94" t="str">
        <f t="shared" si="63"/>
        <v/>
      </c>
    </row>
    <row r="1325" spans="25:30">
      <c r="Y1325" s="50"/>
      <c r="Z1325" s="55"/>
      <c r="AA1325" s="98"/>
      <c r="AD1325" s="94" t="str">
        <f t="shared" si="63"/>
        <v/>
      </c>
    </row>
    <row r="1326" spans="25:30">
      <c r="Y1326" s="50"/>
      <c r="Z1326" s="55"/>
      <c r="AA1326" s="98"/>
      <c r="AD1326" s="94" t="str">
        <f t="shared" si="63"/>
        <v/>
      </c>
    </row>
    <row r="1327" spans="25:30">
      <c r="Y1327" s="50"/>
      <c r="Z1327" s="55"/>
      <c r="AA1327" s="98"/>
      <c r="AD1327" s="94" t="str">
        <f t="shared" si="63"/>
        <v/>
      </c>
    </row>
    <row r="1328" spans="25:30">
      <c r="Y1328" s="50"/>
      <c r="Z1328" s="55"/>
      <c r="AA1328" s="98"/>
      <c r="AD1328" s="94" t="str">
        <f t="shared" si="63"/>
        <v/>
      </c>
    </row>
    <row r="1329" spans="25:30">
      <c r="Y1329" s="50"/>
      <c r="Z1329" s="55"/>
      <c r="AA1329" s="98"/>
      <c r="AD1329" s="94" t="str">
        <f t="shared" si="63"/>
        <v/>
      </c>
    </row>
    <row r="1330" spans="25:30">
      <c r="Y1330" s="50"/>
      <c r="Z1330" s="55"/>
      <c r="AA1330" s="98"/>
      <c r="AD1330" s="94" t="str">
        <f t="shared" si="63"/>
        <v/>
      </c>
    </row>
    <row r="1331" spans="25:30">
      <c r="Y1331" s="50"/>
      <c r="Z1331" s="55"/>
      <c r="AA1331" s="98"/>
      <c r="AD1331" s="94" t="str">
        <f t="shared" si="63"/>
        <v/>
      </c>
    </row>
    <row r="1332" spans="25:30">
      <c r="Y1332" s="50"/>
      <c r="Z1332" s="55"/>
      <c r="AA1332" s="98"/>
      <c r="AD1332" s="94" t="str">
        <f t="shared" si="63"/>
        <v/>
      </c>
    </row>
    <row r="1333" spans="25:30">
      <c r="Y1333" s="50"/>
      <c r="Z1333" s="55"/>
      <c r="AA1333" s="98"/>
      <c r="AD1333" s="94" t="str">
        <f t="shared" si="63"/>
        <v/>
      </c>
    </row>
    <row r="1334" spans="25:30">
      <c r="Y1334" s="50"/>
      <c r="Z1334" s="55"/>
      <c r="AA1334" s="98"/>
      <c r="AD1334" s="94" t="str">
        <f t="shared" si="63"/>
        <v/>
      </c>
    </row>
    <row r="1335" spans="25:30">
      <c r="Y1335" s="50"/>
      <c r="Z1335" s="55"/>
      <c r="AA1335" s="98"/>
      <c r="AD1335" s="94" t="str">
        <f t="shared" si="63"/>
        <v/>
      </c>
    </row>
    <row r="1336" spans="25:30">
      <c r="Y1336" s="50"/>
      <c r="Z1336" s="55"/>
      <c r="AA1336" s="98"/>
      <c r="AD1336" s="94" t="str">
        <f t="shared" si="63"/>
        <v/>
      </c>
    </row>
    <row r="1337" spans="25:30">
      <c r="Y1337" s="50"/>
      <c r="Z1337" s="55"/>
      <c r="AA1337" s="98"/>
      <c r="AD1337" s="94" t="str">
        <f t="shared" si="63"/>
        <v/>
      </c>
    </row>
    <row r="1338" spans="25:30">
      <c r="Y1338" s="50"/>
      <c r="Z1338" s="55"/>
      <c r="AA1338" s="98"/>
      <c r="AD1338" s="94" t="str">
        <f t="shared" si="63"/>
        <v/>
      </c>
    </row>
    <row r="1339" spans="25:30">
      <c r="Y1339" s="50"/>
      <c r="Z1339" s="55"/>
      <c r="AA1339" s="98"/>
      <c r="AD1339" s="94" t="str">
        <f t="shared" si="63"/>
        <v/>
      </c>
    </row>
    <row r="1340" spans="25:30">
      <c r="Y1340" s="50"/>
      <c r="Z1340" s="55"/>
      <c r="AA1340" s="98"/>
      <c r="AD1340" s="94" t="str">
        <f t="shared" si="63"/>
        <v/>
      </c>
    </row>
    <row r="1341" spans="25:30">
      <c r="Y1341" s="50"/>
      <c r="Z1341" s="55"/>
      <c r="AA1341" s="98"/>
      <c r="AD1341" s="94" t="str">
        <f t="shared" si="63"/>
        <v/>
      </c>
    </row>
    <row r="1342" spans="25:30">
      <c r="Y1342" s="50"/>
      <c r="Z1342" s="55"/>
      <c r="AA1342" s="98"/>
      <c r="AD1342" s="94" t="str">
        <f t="shared" si="63"/>
        <v/>
      </c>
    </row>
    <row r="1343" spans="25:30">
      <c r="Y1343" s="50"/>
      <c r="Z1343" s="55"/>
      <c r="AA1343" s="98"/>
      <c r="AD1343" s="94" t="str">
        <f t="shared" si="63"/>
        <v/>
      </c>
    </row>
    <row r="1344" spans="25:30">
      <c r="Y1344" s="50"/>
      <c r="Z1344" s="55"/>
      <c r="AA1344" s="98"/>
      <c r="AD1344" s="94" t="str">
        <f t="shared" si="63"/>
        <v/>
      </c>
    </row>
    <row r="1345" spans="25:30">
      <c r="Y1345" s="50"/>
      <c r="Z1345" s="55"/>
      <c r="AA1345" s="98"/>
      <c r="AD1345" s="94" t="str">
        <f t="shared" si="63"/>
        <v/>
      </c>
    </row>
    <row r="1346" spans="25:30">
      <c r="Y1346" s="50"/>
      <c r="Z1346" s="55"/>
      <c r="AA1346" s="98"/>
      <c r="AD1346" s="94" t="str">
        <f t="shared" si="63"/>
        <v/>
      </c>
    </row>
    <row r="1347" spans="25:30">
      <c r="Y1347" s="50"/>
      <c r="Z1347" s="55"/>
      <c r="AA1347" s="98"/>
      <c r="AD1347" s="94" t="str">
        <f t="shared" si="63"/>
        <v/>
      </c>
    </row>
    <row r="1348" spans="25:30">
      <c r="Y1348" s="50"/>
      <c r="Z1348" s="55"/>
      <c r="AA1348" s="98"/>
      <c r="AD1348" s="94" t="str">
        <f t="shared" si="63"/>
        <v/>
      </c>
    </row>
    <row r="1349" spans="25:30">
      <c r="Y1349" s="50"/>
      <c r="Z1349" s="55"/>
      <c r="AA1349" s="98"/>
      <c r="AD1349" s="94" t="str">
        <f t="shared" si="63"/>
        <v/>
      </c>
    </row>
    <row r="1350" spans="25:30">
      <c r="Y1350" s="50"/>
      <c r="Z1350" s="55"/>
      <c r="AA1350" s="98"/>
      <c r="AD1350" s="94" t="str">
        <f t="shared" si="63"/>
        <v/>
      </c>
    </row>
    <row r="1351" spans="25:30">
      <c r="Y1351" s="50"/>
      <c r="Z1351" s="55"/>
      <c r="AA1351" s="98"/>
      <c r="AD1351" s="94" t="str">
        <f t="shared" si="63"/>
        <v/>
      </c>
    </row>
    <row r="1352" spans="25:30">
      <c r="Y1352" s="50"/>
      <c r="Z1352" s="55"/>
      <c r="AA1352" s="98"/>
      <c r="AD1352" s="94" t="str">
        <f t="shared" si="63"/>
        <v/>
      </c>
    </row>
    <row r="1353" spans="25:30">
      <c r="Y1353" s="50"/>
      <c r="Z1353" s="55"/>
      <c r="AA1353" s="98"/>
      <c r="AD1353" s="94" t="str">
        <f t="shared" si="63"/>
        <v/>
      </c>
    </row>
    <row r="1354" spans="25:30">
      <c r="Y1354" s="50"/>
      <c r="Z1354" s="55"/>
      <c r="AA1354" s="98"/>
      <c r="AD1354" s="94" t="str">
        <f t="shared" si="63"/>
        <v/>
      </c>
    </row>
    <row r="1355" spans="25:30">
      <c r="Y1355" s="50"/>
      <c r="Z1355" s="55"/>
      <c r="AA1355" s="98"/>
      <c r="AD1355" s="94" t="str">
        <f t="shared" si="63"/>
        <v/>
      </c>
    </row>
    <row r="1356" spans="25:30">
      <c r="Y1356" s="50"/>
      <c r="Z1356" s="55"/>
      <c r="AA1356" s="98"/>
      <c r="AD1356" s="94" t="str">
        <f t="shared" si="63"/>
        <v/>
      </c>
    </row>
    <row r="1357" spans="25:30">
      <c r="Y1357" s="50"/>
      <c r="Z1357" s="55"/>
      <c r="AA1357" s="98"/>
      <c r="AD1357" s="94" t="str">
        <f t="shared" si="63"/>
        <v/>
      </c>
    </row>
    <row r="1358" spans="25:30">
      <c r="Y1358" s="50"/>
      <c r="Z1358" s="55"/>
      <c r="AA1358" s="98"/>
      <c r="AD1358" s="94" t="str">
        <f t="shared" si="63"/>
        <v/>
      </c>
    </row>
    <row r="1359" spans="25:30">
      <c r="Y1359" s="50"/>
      <c r="Z1359" s="55"/>
      <c r="AA1359" s="98"/>
      <c r="AD1359" s="94" t="str">
        <f t="shared" si="63"/>
        <v/>
      </c>
    </row>
    <row r="1360" spans="25:30">
      <c r="Y1360" s="50"/>
      <c r="Z1360" s="55"/>
      <c r="AA1360" s="98"/>
      <c r="AD1360" s="94" t="str">
        <f t="shared" si="63"/>
        <v/>
      </c>
    </row>
    <row r="1361" spans="25:30">
      <c r="Y1361" s="50"/>
      <c r="Z1361" s="55"/>
      <c r="AA1361" s="98"/>
      <c r="AD1361" s="94" t="str">
        <f t="shared" si="63"/>
        <v/>
      </c>
    </row>
    <row r="1362" spans="25:30">
      <c r="Y1362" s="50"/>
      <c r="Z1362" s="55"/>
      <c r="AA1362" s="98"/>
      <c r="AD1362" s="94" t="str">
        <f t="shared" si="63"/>
        <v/>
      </c>
    </row>
    <row r="1363" spans="25:30">
      <c r="Y1363" s="50"/>
      <c r="Z1363" s="55"/>
      <c r="AA1363" s="98"/>
      <c r="AD1363" s="94" t="str">
        <f t="shared" ref="AD1363:AD1426" si="64">IFERROR(VLOOKUP(AC1363,AA:AB,2,FALSE),"")</f>
        <v/>
      </c>
    </row>
    <row r="1364" spans="25:30">
      <c r="Y1364" s="50"/>
      <c r="Z1364" s="55"/>
      <c r="AA1364" s="98"/>
      <c r="AD1364" s="94" t="str">
        <f t="shared" si="64"/>
        <v/>
      </c>
    </row>
    <row r="1365" spans="25:30">
      <c r="Y1365" s="50"/>
      <c r="Z1365" s="55"/>
      <c r="AA1365" s="98"/>
      <c r="AD1365" s="94" t="str">
        <f t="shared" si="64"/>
        <v/>
      </c>
    </row>
    <row r="1366" spans="25:30">
      <c r="Y1366" s="50"/>
      <c r="Z1366" s="55"/>
      <c r="AA1366" s="98"/>
      <c r="AD1366" s="94" t="str">
        <f t="shared" si="64"/>
        <v/>
      </c>
    </row>
    <row r="1367" spans="25:30">
      <c r="Y1367" s="50"/>
      <c r="Z1367" s="55"/>
      <c r="AA1367" s="98"/>
      <c r="AD1367" s="94" t="str">
        <f t="shared" si="64"/>
        <v/>
      </c>
    </row>
    <row r="1368" spans="25:30">
      <c r="Y1368" s="50"/>
      <c r="Z1368" s="55"/>
      <c r="AA1368" s="98"/>
      <c r="AD1368" s="94" t="str">
        <f t="shared" si="64"/>
        <v/>
      </c>
    </row>
    <row r="1369" spans="25:30">
      <c r="Y1369" s="50"/>
      <c r="Z1369" s="55"/>
      <c r="AA1369" s="98"/>
      <c r="AD1369" s="94" t="str">
        <f t="shared" si="64"/>
        <v/>
      </c>
    </row>
    <row r="1370" spans="25:30">
      <c r="Y1370" s="50"/>
      <c r="Z1370" s="55"/>
      <c r="AA1370" s="98"/>
      <c r="AD1370" s="94" t="str">
        <f t="shared" si="64"/>
        <v/>
      </c>
    </row>
    <row r="1371" spans="25:30">
      <c r="Y1371" s="50"/>
      <c r="Z1371" s="55"/>
      <c r="AA1371" s="98"/>
      <c r="AD1371" s="94" t="str">
        <f t="shared" si="64"/>
        <v/>
      </c>
    </row>
    <row r="1372" spans="25:30">
      <c r="Y1372" s="50"/>
      <c r="Z1372" s="55"/>
      <c r="AA1372" s="98"/>
      <c r="AD1372" s="94" t="str">
        <f t="shared" si="64"/>
        <v/>
      </c>
    </row>
    <row r="1373" spans="25:30">
      <c r="Y1373" s="50"/>
      <c r="Z1373" s="55"/>
      <c r="AA1373" s="98"/>
      <c r="AD1373" s="94" t="str">
        <f t="shared" si="64"/>
        <v/>
      </c>
    </row>
    <row r="1374" spans="25:30">
      <c r="Y1374" s="50"/>
      <c r="Z1374" s="55"/>
      <c r="AA1374" s="98"/>
      <c r="AD1374" s="94" t="str">
        <f t="shared" si="64"/>
        <v/>
      </c>
    </row>
    <row r="1375" spans="25:30">
      <c r="Y1375" s="50"/>
      <c r="Z1375" s="55"/>
      <c r="AA1375" s="98"/>
      <c r="AD1375" s="94" t="str">
        <f t="shared" si="64"/>
        <v/>
      </c>
    </row>
    <row r="1376" spans="25:30">
      <c r="Y1376" s="50"/>
      <c r="Z1376" s="55"/>
      <c r="AA1376" s="98"/>
      <c r="AD1376" s="94" t="str">
        <f t="shared" si="64"/>
        <v/>
      </c>
    </row>
    <row r="1377" spans="25:30">
      <c r="Y1377" s="50"/>
      <c r="Z1377" s="55"/>
      <c r="AA1377" s="98"/>
      <c r="AD1377" s="94" t="str">
        <f t="shared" si="64"/>
        <v/>
      </c>
    </row>
    <row r="1378" spans="25:30">
      <c r="Y1378" s="50"/>
      <c r="Z1378" s="55"/>
      <c r="AA1378" s="98"/>
      <c r="AD1378" s="94" t="str">
        <f t="shared" si="64"/>
        <v/>
      </c>
    </row>
    <row r="1379" spans="25:30">
      <c r="Y1379" s="50"/>
      <c r="Z1379" s="55"/>
      <c r="AA1379" s="98"/>
      <c r="AD1379" s="94" t="str">
        <f t="shared" si="64"/>
        <v/>
      </c>
    </row>
    <row r="1380" spans="25:30">
      <c r="Y1380" s="50"/>
      <c r="Z1380" s="55"/>
      <c r="AA1380" s="98"/>
      <c r="AD1380" s="94" t="str">
        <f t="shared" si="64"/>
        <v/>
      </c>
    </row>
    <row r="1381" spans="25:30">
      <c r="Y1381" s="50"/>
      <c r="Z1381" s="55"/>
      <c r="AA1381" s="98"/>
      <c r="AD1381" s="94" t="str">
        <f t="shared" si="64"/>
        <v/>
      </c>
    </row>
    <row r="1382" spans="25:30">
      <c r="Y1382" s="50"/>
      <c r="Z1382" s="55"/>
      <c r="AA1382" s="98"/>
      <c r="AD1382" s="94" t="str">
        <f t="shared" si="64"/>
        <v/>
      </c>
    </row>
    <row r="1383" spans="25:30">
      <c r="Y1383" s="50"/>
      <c r="Z1383" s="55"/>
      <c r="AA1383" s="98"/>
      <c r="AD1383" s="94" t="str">
        <f t="shared" si="64"/>
        <v/>
      </c>
    </row>
    <row r="1384" spans="25:30">
      <c r="Y1384" s="50"/>
      <c r="Z1384" s="55"/>
      <c r="AA1384" s="98"/>
      <c r="AD1384" s="94" t="str">
        <f t="shared" si="64"/>
        <v/>
      </c>
    </row>
    <row r="1385" spans="25:30">
      <c r="Y1385" s="50"/>
      <c r="Z1385" s="55"/>
      <c r="AA1385" s="98"/>
      <c r="AD1385" s="94" t="str">
        <f t="shared" si="64"/>
        <v/>
      </c>
    </row>
    <row r="1386" spans="25:30">
      <c r="Y1386" s="50"/>
      <c r="Z1386" s="55"/>
      <c r="AA1386" s="98"/>
      <c r="AD1386" s="94" t="str">
        <f t="shared" si="64"/>
        <v/>
      </c>
    </row>
    <row r="1387" spans="25:30">
      <c r="Y1387" s="50"/>
      <c r="Z1387" s="55"/>
      <c r="AA1387" s="98"/>
      <c r="AD1387" s="94" t="str">
        <f t="shared" si="64"/>
        <v/>
      </c>
    </row>
    <row r="1388" spans="25:30">
      <c r="Y1388" s="50"/>
      <c r="Z1388" s="55"/>
      <c r="AA1388" s="98"/>
      <c r="AD1388" s="94" t="str">
        <f t="shared" si="64"/>
        <v/>
      </c>
    </row>
    <row r="1389" spans="25:30">
      <c r="Y1389" s="50"/>
      <c r="Z1389" s="55"/>
      <c r="AA1389" s="98"/>
      <c r="AD1389" s="94" t="str">
        <f t="shared" si="64"/>
        <v/>
      </c>
    </row>
    <row r="1390" spans="25:30">
      <c r="Y1390" s="50"/>
      <c r="Z1390" s="55"/>
      <c r="AA1390" s="98"/>
      <c r="AD1390" s="94" t="str">
        <f t="shared" si="64"/>
        <v/>
      </c>
    </row>
    <row r="1391" spans="25:30">
      <c r="Y1391" s="50"/>
      <c r="Z1391" s="55"/>
      <c r="AA1391" s="98"/>
      <c r="AD1391" s="94" t="str">
        <f t="shared" si="64"/>
        <v/>
      </c>
    </row>
    <row r="1392" spans="25:30">
      <c r="Y1392" s="50"/>
      <c r="Z1392" s="55"/>
      <c r="AA1392" s="98"/>
      <c r="AD1392" s="94" t="str">
        <f t="shared" si="64"/>
        <v/>
      </c>
    </row>
    <row r="1393" spans="25:30">
      <c r="Y1393" s="50"/>
      <c r="Z1393" s="55"/>
      <c r="AA1393" s="98"/>
      <c r="AD1393" s="94" t="str">
        <f t="shared" si="64"/>
        <v/>
      </c>
    </row>
    <row r="1394" spans="25:30">
      <c r="Y1394" s="50"/>
      <c r="Z1394" s="55"/>
      <c r="AA1394" s="98"/>
      <c r="AD1394" s="94" t="str">
        <f t="shared" si="64"/>
        <v/>
      </c>
    </row>
    <row r="1395" spans="25:30">
      <c r="Y1395" s="50"/>
      <c r="Z1395" s="55"/>
      <c r="AA1395" s="98"/>
      <c r="AD1395" s="94" t="str">
        <f t="shared" si="64"/>
        <v/>
      </c>
    </row>
    <row r="1396" spans="25:30">
      <c r="Y1396" s="50"/>
      <c r="Z1396" s="55"/>
      <c r="AA1396" s="98"/>
      <c r="AD1396" s="94" t="str">
        <f t="shared" si="64"/>
        <v/>
      </c>
    </row>
    <row r="1397" spans="25:30">
      <c r="Y1397" s="50"/>
      <c r="Z1397" s="55"/>
      <c r="AA1397" s="98"/>
      <c r="AD1397" s="94" t="str">
        <f t="shared" si="64"/>
        <v/>
      </c>
    </row>
    <row r="1398" spans="25:30">
      <c r="Y1398" s="50"/>
      <c r="Z1398" s="55"/>
      <c r="AA1398" s="98"/>
      <c r="AD1398" s="94" t="str">
        <f t="shared" si="64"/>
        <v/>
      </c>
    </row>
    <row r="1399" spans="25:30">
      <c r="Y1399" s="50"/>
      <c r="Z1399" s="55"/>
      <c r="AA1399" s="98"/>
      <c r="AD1399" s="94" t="str">
        <f t="shared" si="64"/>
        <v/>
      </c>
    </row>
    <row r="1400" spans="25:30">
      <c r="Y1400" s="50"/>
      <c r="Z1400" s="55"/>
      <c r="AA1400" s="98"/>
      <c r="AD1400" s="94" t="str">
        <f t="shared" si="64"/>
        <v/>
      </c>
    </row>
    <row r="1401" spans="25:30">
      <c r="Y1401" s="50"/>
      <c r="Z1401" s="55"/>
      <c r="AA1401" s="98"/>
      <c r="AD1401" s="94" t="str">
        <f t="shared" si="64"/>
        <v/>
      </c>
    </row>
    <row r="1402" spans="25:30">
      <c r="Y1402" s="50"/>
      <c r="Z1402" s="55"/>
      <c r="AA1402" s="98"/>
      <c r="AD1402" s="94" t="str">
        <f t="shared" si="64"/>
        <v/>
      </c>
    </row>
    <row r="1403" spans="25:30">
      <c r="Y1403" s="50"/>
      <c r="Z1403" s="55"/>
      <c r="AA1403" s="98"/>
      <c r="AD1403" s="94" t="str">
        <f t="shared" si="64"/>
        <v/>
      </c>
    </row>
    <row r="1404" spans="25:30">
      <c r="Y1404" s="50"/>
      <c r="Z1404" s="55"/>
      <c r="AA1404" s="98"/>
      <c r="AD1404" s="94" t="str">
        <f t="shared" si="64"/>
        <v/>
      </c>
    </row>
    <row r="1405" spans="25:30">
      <c r="Y1405" s="50"/>
      <c r="Z1405" s="55"/>
      <c r="AA1405" s="98"/>
      <c r="AD1405" s="94" t="str">
        <f t="shared" si="64"/>
        <v/>
      </c>
    </row>
    <row r="1406" spans="25:30">
      <c r="Y1406" s="50"/>
      <c r="Z1406" s="55"/>
      <c r="AA1406" s="98"/>
      <c r="AD1406" s="94" t="str">
        <f t="shared" si="64"/>
        <v/>
      </c>
    </row>
    <row r="1407" spans="25:30">
      <c r="Y1407" s="50"/>
      <c r="Z1407" s="55"/>
      <c r="AA1407" s="98"/>
      <c r="AD1407" s="94" t="str">
        <f t="shared" si="64"/>
        <v/>
      </c>
    </row>
    <row r="1408" spans="25:30">
      <c r="Y1408" s="50"/>
      <c r="Z1408" s="55"/>
      <c r="AA1408" s="98"/>
      <c r="AD1408" s="94" t="str">
        <f t="shared" si="64"/>
        <v/>
      </c>
    </row>
    <row r="1409" spans="25:30">
      <c r="Y1409" s="50"/>
      <c r="Z1409" s="55"/>
      <c r="AA1409" s="98"/>
      <c r="AD1409" s="94" t="str">
        <f t="shared" si="64"/>
        <v/>
      </c>
    </row>
    <row r="1410" spans="25:30">
      <c r="Y1410" s="50"/>
      <c r="Z1410" s="55"/>
      <c r="AA1410" s="98"/>
      <c r="AD1410" s="94" t="str">
        <f t="shared" si="64"/>
        <v/>
      </c>
    </row>
    <row r="1411" spans="25:30">
      <c r="Y1411" s="50"/>
      <c r="Z1411" s="55"/>
      <c r="AA1411" s="98"/>
      <c r="AD1411" s="94" t="str">
        <f t="shared" si="64"/>
        <v/>
      </c>
    </row>
    <row r="1412" spans="25:30">
      <c r="Y1412" s="50"/>
      <c r="Z1412" s="55"/>
      <c r="AA1412" s="98"/>
      <c r="AD1412" s="94" t="str">
        <f t="shared" si="64"/>
        <v/>
      </c>
    </row>
    <row r="1413" spans="25:30">
      <c r="Y1413" s="50"/>
      <c r="Z1413" s="55"/>
      <c r="AA1413" s="98"/>
      <c r="AD1413" s="94" t="str">
        <f t="shared" si="64"/>
        <v/>
      </c>
    </row>
    <row r="1414" spans="25:30">
      <c r="Y1414" s="50"/>
      <c r="Z1414" s="55"/>
      <c r="AA1414" s="98"/>
      <c r="AD1414" s="94" t="str">
        <f t="shared" si="64"/>
        <v/>
      </c>
    </row>
    <row r="1415" spans="25:30">
      <c r="Y1415" s="50"/>
      <c r="Z1415" s="55"/>
      <c r="AA1415" s="98"/>
      <c r="AD1415" s="94" t="str">
        <f t="shared" si="64"/>
        <v/>
      </c>
    </row>
    <row r="1416" spans="25:30">
      <c r="Y1416" s="50"/>
      <c r="Z1416" s="55"/>
      <c r="AA1416" s="98"/>
      <c r="AD1416" s="94" t="str">
        <f t="shared" si="64"/>
        <v/>
      </c>
    </row>
    <row r="1417" spans="25:30">
      <c r="Y1417" s="50"/>
      <c r="Z1417" s="55"/>
      <c r="AA1417" s="98"/>
      <c r="AD1417" s="94" t="str">
        <f t="shared" si="64"/>
        <v/>
      </c>
    </row>
    <row r="1418" spans="25:30">
      <c r="Y1418" s="50"/>
      <c r="Z1418" s="55"/>
      <c r="AA1418" s="98"/>
      <c r="AD1418" s="94" t="str">
        <f t="shared" si="64"/>
        <v/>
      </c>
    </row>
    <row r="1419" spans="25:30">
      <c r="Y1419" s="50"/>
      <c r="Z1419" s="55"/>
      <c r="AA1419" s="98"/>
      <c r="AD1419" s="94" t="str">
        <f t="shared" si="64"/>
        <v/>
      </c>
    </row>
    <row r="1420" spans="25:30">
      <c r="Y1420" s="50"/>
      <c r="Z1420" s="55"/>
      <c r="AA1420" s="98"/>
      <c r="AD1420" s="94" t="str">
        <f t="shared" si="64"/>
        <v/>
      </c>
    </row>
    <row r="1421" spans="25:30">
      <c r="Y1421" s="50"/>
      <c r="Z1421" s="55"/>
      <c r="AA1421" s="98"/>
      <c r="AD1421" s="94" t="str">
        <f t="shared" si="64"/>
        <v/>
      </c>
    </row>
    <row r="1422" spans="25:30">
      <c r="Y1422" s="50"/>
      <c r="Z1422" s="55"/>
      <c r="AA1422" s="98"/>
      <c r="AD1422" s="94" t="str">
        <f t="shared" si="64"/>
        <v/>
      </c>
    </row>
    <row r="1423" spans="25:30">
      <c r="Y1423" s="50"/>
      <c r="Z1423" s="55"/>
      <c r="AA1423" s="98"/>
      <c r="AD1423" s="94" t="str">
        <f t="shared" si="64"/>
        <v/>
      </c>
    </row>
    <row r="1424" spans="25:30">
      <c r="Y1424" s="50"/>
      <c r="Z1424" s="55"/>
      <c r="AA1424" s="98"/>
      <c r="AD1424" s="94" t="str">
        <f t="shared" si="64"/>
        <v/>
      </c>
    </row>
    <row r="1425" spans="25:30">
      <c r="Y1425" s="50"/>
      <c r="Z1425" s="55"/>
      <c r="AA1425" s="98"/>
      <c r="AD1425" s="94" t="str">
        <f t="shared" si="64"/>
        <v/>
      </c>
    </row>
    <row r="1426" spans="25:30">
      <c r="Y1426" s="50"/>
      <c r="Z1426" s="55"/>
      <c r="AA1426" s="98"/>
      <c r="AD1426" s="94" t="str">
        <f t="shared" si="64"/>
        <v/>
      </c>
    </row>
    <row r="1427" spans="25:30">
      <c r="Y1427" s="50"/>
      <c r="Z1427" s="55"/>
      <c r="AA1427" s="98"/>
      <c r="AD1427" s="94" t="str">
        <f t="shared" ref="AD1427:AD1490" si="65">IFERROR(VLOOKUP(AC1427,AA:AB,2,FALSE),"")</f>
        <v/>
      </c>
    </row>
    <row r="1428" spans="25:30">
      <c r="Y1428" s="50"/>
      <c r="Z1428" s="55"/>
      <c r="AA1428" s="98"/>
      <c r="AD1428" s="94" t="str">
        <f t="shared" si="65"/>
        <v/>
      </c>
    </row>
    <row r="1429" spans="25:30">
      <c r="Y1429" s="50"/>
      <c r="Z1429" s="55"/>
      <c r="AA1429" s="98"/>
      <c r="AD1429" s="94" t="str">
        <f t="shared" si="65"/>
        <v/>
      </c>
    </row>
    <row r="1430" spans="25:30">
      <c r="Y1430" s="50"/>
      <c r="Z1430" s="55"/>
      <c r="AA1430" s="98"/>
      <c r="AD1430" s="94" t="str">
        <f t="shared" si="65"/>
        <v/>
      </c>
    </row>
    <row r="1431" spans="25:30">
      <c r="Y1431" s="50"/>
      <c r="Z1431" s="55"/>
      <c r="AA1431" s="98"/>
      <c r="AD1431" s="94" t="str">
        <f t="shared" si="65"/>
        <v/>
      </c>
    </row>
    <row r="1432" spans="25:30">
      <c r="Y1432" s="50"/>
      <c r="Z1432" s="55"/>
      <c r="AA1432" s="98"/>
      <c r="AD1432" s="94" t="str">
        <f t="shared" si="65"/>
        <v/>
      </c>
    </row>
    <row r="1433" spans="25:30">
      <c r="Y1433" s="50"/>
      <c r="Z1433" s="55"/>
      <c r="AA1433" s="98"/>
      <c r="AD1433" s="94" t="str">
        <f t="shared" si="65"/>
        <v/>
      </c>
    </row>
    <row r="1434" spans="25:30">
      <c r="Y1434" s="50"/>
      <c r="Z1434" s="55"/>
      <c r="AA1434" s="98"/>
      <c r="AD1434" s="94" t="str">
        <f t="shared" si="65"/>
        <v/>
      </c>
    </row>
    <row r="1435" spans="25:30">
      <c r="Y1435" s="50"/>
      <c r="Z1435" s="55"/>
      <c r="AA1435" s="98"/>
      <c r="AD1435" s="94" t="str">
        <f t="shared" si="65"/>
        <v/>
      </c>
    </row>
    <row r="1436" spans="25:30">
      <c r="Y1436" s="50"/>
      <c r="Z1436" s="55"/>
      <c r="AA1436" s="98"/>
      <c r="AD1436" s="94" t="str">
        <f t="shared" si="65"/>
        <v/>
      </c>
    </row>
    <row r="1437" spans="25:30">
      <c r="Y1437" s="50"/>
      <c r="Z1437" s="55"/>
      <c r="AA1437" s="98"/>
      <c r="AD1437" s="94" t="str">
        <f t="shared" si="65"/>
        <v/>
      </c>
    </row>
    <row r="1438" spans="25:30">
      <c r="Y1438" s="50"/>
      <c r="Z1438" s="55"/>
      <c r="AA1438" s="98"/>
      <c r="AD1438" s="94" t="str">
        <f t="shared" si="65"/>
        <v/>
      </c>
    </row>
    <row r="1439" spans="25:30">
      <c r="Y1439" s="50"/>
      <c r="Z1439" s="55"/>
      <c r="AA1439" s="98"/>
      <c r="AD1439" s="94" t="str">
        <f t="shared" si="65"/>
        <v/>
      </c>
    </row>
    <row r="1440" spans="25:30">
      <c r="Y1440" s="50"/>
      <c r="Z1440" s="55"/>
      <c r="AA1440" s="98"/>
      <c r="AD1440" s="94" t="str">
        <f t="shared" si="65"/>
        <v/>
      </c>
    </row>
    <row r="1441" spans="25:30">
      <c r="Y1441" s="50"/>
      <c r="Z1441" s="55"/>
      <c r="AA1441" s="98"/>
      <c r="AD1441" s="94" t="str">
        <f t="shared" si="65"/>
        <v/>
      </c>
    </row>
    <row r="1442" spans="25:30">
      <c r="Y1442" s="50"/>
      <c r="Z1442" s="55"/>
      <c r="AA1442" s="98"/>
      <c r="AD1442" s="94" t="str">
        <f t="shared" si="65"/>
        <v/>
      </c>
    </row>
    <row r="1443" spans="25:30">
      <c r="Y1443" s="50"/>
      <c r="Z1443" s="55"/>
      <c r="AA1443" s="98"/>
      <c r="AD1443" s="94" t="str">
        <f t="shared" si="65"/>
        <v/>
      </c>
    </row>
    <row r="1444" spans="25:30">
      <c r="Y1444" s="50"/>
      <c r="Z1444" s="55"/>
      <c r="AA1444" s="98"/>
      <c r="AD1444" s="94" t="str">
        <f t="shared" si="65"/>
        <v/>
      </c>
    </row>
    <row r="1445" spans="25:30">
      <c r="Y1445" s="50"/>
      <c r="Z1445" s="55"/>
      <c r="AA1445" s="98"/>
      <c r="AD1445" s="94" t="str">
        <f t="shared" si="65"/>
        <v/>
      </c>
    </row>
    <row r="1446" spans="25:30">
      <c r="Y1446" s="50"/>
      <c r="Z1446" s="55"/>
      <c r="AA1446" s="98"/>
      <c r="AD1446" s="94" t="str">
        <f t="shared" si="65"/>
        <v/>
      </c>
    </row>
    <row r="1447" spans="25:30">
      <c r="Y1447" s="50"/>
      <c r="Z1447" s="55"/>
      <c r="AA1447" s="98"/>
      <c r="AD1447" s="94" t="str">
        <f t="shared" si="65"/>
        <v/>
      </c>
    </row>
    <row r="1448" spans="25:30">
      <c r="Y1448" s="50"/>
      <c r="Z1448" s="55"/>
      <c r="AA1448" s="98"/>
      <c r="AD1448" s="94" t="str">
        <f t="shared" si="65"/>
        <v/>
      </c>
    </row>
    <row r="1449" spans="25:30">
      <c r="Y1449" s="50"/>
      <c r="Z1449" s="55"/>
      <c r="AA1449" s="98"/>
      <c r="AD1449" s="94" t="str">
        <f t="shared" si="65"/>
        <v/>
      </c>
    </row>
    <row r="1450" spans="25:30">
      <c r="Y1450" s="50"/>
      <c r="Z1450" s="55"/>
      <c r="AA1450" s="98"/>
      <c r="AD1450" s="94" t="str">
        <f t="shared" si="65"/>
        <v/>
      </c>
    </row>
    <row r="1451" spans="25:30">
      <c r="Y1451" s="50"/>
      <c r="Z1451" s="55"/>
      <c r="AA1451" s="98"/>
      <c r="AD1451" s="94" t="str">
        <f t="shared" si="65"/>
        <v/>
      </c>
    </row>
    <row r="1452" spans="25:30">
      <c r="Y1452" s="50"/>
      <c r="Z1452" s="55"/>
      <c r="AA1452" s="98"/>
      <c r="AD1452" s="94" t="str">
        <f t="shared" si="65"/>
        <v/>
      </c>
    </row>
    <row r="1453" spans="25:30">
      <c r="Y1453" s="50"/>
      <c r="Z1453" s="55"/>
      <c r="AA1453" s="98"/>
      <c r="AD1453" s="94" t="str">
        <f t="shared" si="65"/>
        <v/>
      </c>
    </row>
    <row r="1454" spans="25:30">
      <c r="Y1454" s="50"/>
      <c r="Z1454" s="55"/>
      <c r="AA1454" s="98"/>
      <c r="AD1454" s="94" t="str">
        <f t="shared" si="65"/>
        <v/>
      </c>
    </row>
    <row r="1455" spans="25:30">
      <c r="Y1455" s="50"/>
      <c r="Z1455" s="55"/>
      <c r="AA1455" s="98"/>
      <c r="AD1455" s="94" t="str">
        <f t="shared" si="65"/>
        <v/>
      </c>
    </row>
    <row r="1456" spans="25:30">
      <c r="Y1456" s="50"/>
      <c r="Z1456" s="55"/>
      <c r="AA1456" s="98"/>
      <c r="AD1456" s="94" t="str">
        <f t="shared" si="65"/>
        <v/>
      </c>
    </row>
    <row r="1457" spans="25:30">
      <c r="Y1457" s="50"/>
      <c r="Z1457" s="55"/>
      <c r="AA1457" s="98"/>
      <c r="AD1457" s="94" t="str">
        <f t="shared" si="65"/>
        <v/>
      </c>
    </row>
    <row r="1458" spans="25:30">
      <c r="Y1458" s="50"/>
      <c r="Z1458" s="55"/>
      <c r="AA1458" s="98"/>
      <c r="AD1458" s="94" t="str">
        <f t="shared" si="65"/>
        <v/>
      </c>
    </row>
    <row r="1459" spans="25:30">
      <c r="Y1459" s="50"/>
      <c r="Z1459" s="55"/>
      <c r="AA1459" s="98"/>
      <c r="AD1459" s="94" t="str">
        <f t="shared" si="65"/>
        <v/>
      </c>
    </row>
    <row r="1460" spans="25:30">
      <c r="Y1460" s="50"/>
      <c r="Z1460" s="55"/>
      <c r="AA1460" s="98"/>
      <c r="AD1460" s="94" t="str">
        <f t="shared" si="65"/>
        <v/>
      </c>
    </row>
    <row r="1461" spans="25:30">
      <c r="Y1461" s="50"/>
      <c r="Z1461" s="55"/>
      <c r="AA1461" s="98"/>
      <c r="AD1461" s="94" t="str">
        <f t="shared" si="65"/>
        <v/>
      </c>
    </row>
    <row r="1462" spans="25:30">
      <c r="Y1462" s="50"/>
      <c r="Z1462" s="55"/>
      <c r="AA1462" s="98"/>
      <c r="AD1462" s="94" t="str">
        <f t="shared" si="65"/>
        <v/>
      </c>
    </row>
    <row r="1463" spans="25:30">
      <c r="Y1463" s="50"/>
      <c r="Z1463" s="55"/>
      <c r="AA1463" s="98"/>
      <c r="AD1463" s="94" t="str">
        <f t="shared" si="65"/>
        <v/>
      </c>
    </row>
    <row r="1464" spans="25:30">
      <c r="Y1464" s="50"/>
      <c r="Z1464" s="55"/>
      <c r="AA1464" s="98"/>
      <c r="AD1464" s="94" t="str">
        <f t="shared" si="65"/>
        <v/>
      </c>
    </row>
    <row r="1465" spans="25:30">
      <c r="Y1465" s="50"/>
      <c r="Z1465" s="55"/>
      <c r="AA1465" s="98"/>
      <c r="AD1465" s="94" t="str">
        <f t="shared" si="65"/>
        <v/>
      </c>
    </row>
    <row r="1466" spans="25:30">
      <c r="Y1466" s="50"/>
      <c r="Z1466" s="55"/>
      <c r="AA1466" s="98"/>
      <c r="AD1466" s="94" t="str">
        <f t="shared" si="65"/>
        <v/>
      </c>
    </row>
    <row r="1467" spans="25:30">
      <c r="Y1467" s="50"/>
      <c r="Z1467" s="55"/>
      <c r="AA1467" s="98"/>
      <c r="AD1467" s="94" t="str">
        <f t="shared" si="65"/>
        <v/>
      </c>
    </row>
    <row r="1468" spans="25:30">
      <c r="Y1468" s="50"/>
      <c r="Z1468" s="55"/>
      <c r="AA1468" s="98"/>
      <c r="AD1468" s="94" t="str">
        <f t="shared" si="65"/>
        <v/>
      </c>
    </row>
    <row r="1469" spans="25:30">
      <c r="Y1469" s="50"/>
      <c r="Z1469" s="55"/>
      <c r="AA1469" s="98"/>
      <c r="AD1469" s="94" t="str">
        <f t="shared" si="65"/>
        <v/>
      </c>
    </row>
    <row r="1470" spans="25:30">
      <c r="Y1470" s="50"/>
      <c r="Z1470" s="55"/>
      <c r="AA1470" s="98"/>
      <c r="AD1470" s="94" t="str">
        <f t="shared" si="65"/>
        <v/>
      </c>
    </row>
    <row r="1471" spans="25:30">
      <c r="Y1471" s="50"/>
      <c r="Z1471" s="55"/>
      <c r="AA1471" s="98"/>
      <c r="AD1471" s="94" t="str">
        <f t="shared" si="65"/>
        <v/>
      </c>
    </row>
    <row r="1472" spans="25:30">
      <c r="Y1472" s="50"/>
      <c r="Z1472" s="55"/>
      <c r="AA1472" s="98"/>
      <c r="AD1472" s="94" t="str">
        <f t="shared" si="65"/>
        <v/>
      </c>
    </row>
    <row r="1473" spans="25:30">
      <c r="Y1473" s="50"/>
      <c r="Z1473" s="55"/>
      <c r="AA1473" s="98"/>
      <c r="AD1473" s="94" t="str">
        <f t="shared" si="65"/>
        <v/>
      </c>
    </row>
    <row r="1474" spans="25:30">
      <c r="Y1474" s="50"/>
      <c r="Z1474" s="55"/>
      <c r="AA1474" s="98"/>
      <c r="AD1474" s="94" t="str">
        <f t="shared" si="65"/>
        <v/>
      </c>
    </row>
    <row r="1475" spans="25:30">
      <c r="Y1475" s="50"/>
      <c r="Z1475" s="55"/>
      <c r="AA1475" s="98"/>
      <c r="AD1475" s="94" t="str">
        <f t="shared" si="65"/>
        <v/>
      </c>
    </row>
    <row r="1476" spans="25:30">
      <c r="Y1476" s="50"/>
      <c r="Z1476" s="55"/>
      <c r="AA1476" s="98"/>
      <c r="AD1476" s="94" t="str">
        <f t="shared" si="65"/>
        <v/>
      </c>
    </row>
    <row r="1477" spans="25:30">
      <c r="Y1477" s="50"/>
      <c r="Z1477" s="55"/>
      <c r="AA1477" s="98"/>
      <c r="AD1477" s="94" t="str">
        <f t="shared" si="65"/>
        <v/>
      </c>
    </row>
    <row r="1478" spans="25:30">
      <c r="Y1478" s="50"/>
      <c r="Z1478" s="55"/>
      <c r="AA1478" s="98"/>
      <c r="AD1478" s="94" t="str">
        <f t="shared" si="65"/>
        <v/>
      </c>
    </row>
    <row r="1479" spans="25:30">
      <c r="Y1479" s="50"/>
      <c r="Z1479" s="55"/>
      <c r="AA1479" s="98"/>
      <c r="AD1479" s="94" t="str">
        <f t="shared" si="65"/>
        <v/>
      </c>
    </row>
    <row r="1480" spans="25:30">
      <c r="Y1480" s="50"/>
      <c r="Z1480" s="55"/>
      <c r="AA1480" s="98"/>
      <c r="AD1480" s="94" t="str">
        <f t="shared" si="65"/>
        <v/>
      </c>
    </row>
    <row r="1481" spans="25:30">
      <c r="Y1481" s="50"/>
      <c r="Z1481" s="55"/>
      <c r="AA1481" s="98"/>
      <c r="AD1481" s="94" t="str">
        <f t="shared" si="65"/>
        <v/>
      </c>
    </row>
    <row r="1482" spans="25:30">
      <c r="Y1482" s="50"/>
      <c r="Z1482" s="55"/>
      <c r="AA1482" s="98"/>
      <c r="AD1482" s="94" t="str">
        <f t="shared" si="65"/>
        <v/>
      </c>
    </row>
    <row r="1483" spans="25:30">
      <c r="Y1483" s="50"/>
      <c r="Z1483" s="55"/>
      <c r="AA1483" s="98"/>
      <c r="AD1483" s="94" t="str">
        <f t="shared" si="65"/>
        <v/>
      </c>
    </row>
    <row r="1484" spans="25:30">
      <c r="Y1484" s="50"/>
      <c r="Z1484" s="55"/>
      <c r="AA1484" s="98"/>
      <c r="AD1484" s="94" t="str">
        <f t="shared" si="65"/>
        <v/>
      </c>
    </row>
    <row r="1485" spans="25:30">
      <c r="Y1485" s="50"/>
      <c r="Z1485" s="55"/>
      <c r="AA1485" s="98"/>
      <c r="AD1485" s="94" t="str">
        <f t="shared" si="65"/>
        <v/>
      </c>
    </row>
    <row r="1486" spans="25:30">
      <c r="Y1486" s="50"/>
      <c r="Z1486" s="55"/>
      <c r="AA1486" s="98"/>
      <c r="AD1486" s="94" t="str">
        <f t="shared" si="65"/>
        <v/>
      </c>
    </row>
    <row r="1487" spans="25:30">
      <c r="Y1487" s="50"/>
      <c r="Z1487" s="55"/>
      <c r="AA1487" s="98"/>
      <c r="AD1487" s="94" t="str">
        <f t="shared" si="65"/>
        <v/>
      </c>
    </row>
    <row r="1488" spans="25:30">
      <c r="Y1488" s="50"/>
      <c r="Z1488" s="55"/>
      <c r="AA1488" s="98"/>
      <c r="AD1488" s="94" t="str">
        <f t="shared" si="65"/>
        <v/>
      </c>
    </row>
    <row r="1489" spans="25:30">
      <c r="Y1489" s="50"/>
      <c r="Z1489" s="55"/>
      <c r="AA1489" s="98"/>
      <c r="AD1489" s="94" t="str">
        <f t="shared" si="65"/>
        <v/>
      </c>
    </row>
    <row r="1490" spans="25:30">
      <c r="Y1490" s="50"/>
      <c r="Z1490" s="55"/>
      <c r="AA1490" s="98"/>
      <c r="AD1490" s="94" t="str">
        <f t="shared" si="65"/>
        <v/>
      </c>
    </row>
    <row r="1491" spans="25:30">
      <c r="Y1491" s="50"/>
      <c r="Z1491" s="55"/>
      <c r="AA1491" s="98"/>
      <c r="AD1491" s="94" t="str">
        <f t="shared" ref="AD1491:AD1554" si="66">IFERROR(VLOOKUP(AC1491,AA:AB,2,FALSE),"")</f>
        <v/>
      </c>
    </row>
    <row r="1492" spans="25:30">
      <c r="Y1492" s="50"/>
      <c r="Z1492" s="55"/>
      <c r="AA1492" s="98"/>
      <c r="AD1492" s="94" t="str">
        <f t="shared" si="66"/>
        <v/>
      </c>
    </row>
    <row r="1493" spans="25:30">
      <c r="Y1493" s="50"/>
      <c r="Z1493" s="55"/>
      <c r="AA1493" s="98"/>
      <c r="AD1493" s="94" t="str">
        <f t="shared" si="66"/>
        <v/>
      </c>
    </row>
    <row r="1494" spans="25:30">
      <c r="Y1494" s="50"/>
      <c r="Z1494" s="55"/>
      <c r="AA1494" s="98"/>
      <c r="AD1494" s="94" t="str">
        <f t="shared" si="66"/>
        <v/>
      </c>
    </row>
    <row r="1495" spans="25:30">
      <c r="Y1495" s="50"/>
      <c r="Z1495" s="55"/>
      <c r="AA1495" s="98"/>
      <c r="AD1495" s="94" t="str">
        <f t="shared" si="66"/>
        <v/>
      </c>
    </row>
    <row r="1496" spans="25:30">
      <c r="Y1496" s="50"/>
      <c r="Z1496" s="55"/>
      <c r="AA1496" s="98"/>
      <c r="AD1496" s="94" t="str">
        <f t="shared" si="66"/>
        <v/>
      </c>
    </row>
    <row r="1497" spans="25:30">
      <c r="Y1497" s="50"/>
      <c r="Z1497" s="55"/>
      <c r="AA1497" s="98"/>
      <c r="AD1497" s="94" t="str">
        <f t="shared" si="66"/>
        <v/>
      </c>
    </row>
    <row r="1498" spans="25:30">
      <c r="Y1498" s="50"/>
      <c r="Z1498" s="55"/>
      <c r="AA1498" s="98"/>
      <c r="AD1498" s="94" t="str">
        <f t="shared" si="66"/>
        <v/>
      </c>
    </row>
    <row r="1499" spans="25:30">
      <c r="Y1499" s="50"/>
      <c r="Z1499" s="55"/>
      <c r="AA1499" s="98"/>
      <c r="AD1499" s="94" t="str">
        <f t="shared" si="66"/>
        <v/>
      </c>
    </row>
    <row r="1500" spans="25:30">
      <c r="Y1500" s="50"/>
      <c r="Z1500" s="55"/>
      <c r="AA1500" s="98"/>
      <c r="AD1500" s="94" t="str">
        <f t="shared" si="66"/>
        <v/>
      </c>
    </row>
    <row r="1501" spans="25:30">
      <c r="Y1501" s="50"/>
      <c r="Z1501" s="55"/>
      <c r="AA1501" s="98"/>
      <c r="AD1501" s="94" t="str">
        <f t="shared" si="66"/>
        <v/>
      </c>
    </row>
    <row r="1502" spans="25:30">
      <c r="Y1502" s="50"/>
      <c r="Z1502" s="55"/>
      <c r="AA1502" s="98"/>
      <c r="AD1502" s="94" t="str">
        <f t="shared" si="66"/>
        <v/>
      </c>
    </row>
    <row r="1503" spans="25:30">
      <c r="Y1503" s="50"/>
      <c r="Z1503" s="55"/>
      <c r="AA1503" s="98"/>
      <c r="AD1503" s="94" t="str">
        <f t="shared" si="66"/>
        <v/>
      </c>
    </row>
    <row r="1504" spans="25:30">
      <c r="Y1504" s="50"/>
      <c r="Z1504" s="55"/>
      <c r="AA1504" s="98"/>
      <c r="AD1504" s="94" t="str">
        <f t="shared" si="66"/>
        <v/>
      </c>
    </row>
    <row r="1505" spans="25:30">
      <c r="Y1505" s="50"/>
      <c r="Z1505" s="55"/>
      <c r="AA1505" s="98"/>
      <c r="AD1505" s="94" t="str">
        <f t="shared" si="66"/>
        <v/>
      </c>
    </row>
    <row r="1506" spans="25:30">
      <c r="Y1506" s="50"/>
      <c r="Z1506" s="55"/>
      <c r="AA1506" s="98"/>
      <c r="AD1506" s="94" t="str">
        <f t="shared" si="66"/>
        <v/>
      </c>
    </row>
    <row r="1507" spans="25:30">
      <c r="Y1507" s="50"/>
      <c r="Z1507" s="55"/>
      <c r="AA1507" s="98"/>
      <c r="AD1507" s="94" t="str">
        <f t="shared" si="66"/>
        <v/>
      </c>
    </row>
    <row r="1508" spans="25:30">
      <c r="Y1508" s="50"/>
      <c r="Z1508" s="55"/>
      <c r="AA1508" s="98"/>
      <c r="AD1508" s="94" t="str">
        <f t="shared" si="66"/>
        <v/>
      </c>
    </row>
    <row r="1509" spans="25:30">
      <c r="Y1509" s="50"/>
      <c r="Z1509" s="55"/>
      <c r="AA1509" s="98"/>
      <c r="AD1509" s="94" t="str">
        <f t="shared" si="66"/>
        <v/>
      </c>
    </row>
    <row r="1510" spans="25:30">
      <c r="Y1510" s="50"/>
      <c r="Z1510" s="55"/>
      <c r="AA1510" s="98"/>
      <c r="AD1510" s="94" t="str">
        <f t="shared" si="66"/>
        <v/>
      </c>
    </row>
    <row r="1511" spans="25:30">
      <c r="Y1511" s="50"/>
      <c r="Z1511" s="55"/>
      <c r="AA1511" s="98"/>
      <c r="AD1511" s="94" t="str">
        <f t="shared" si="66"/>
        <v/>
      </c>
    </row>
    <row r="1512" spans="25:30">
      <c r="Y1512" s="50"/>
      <c r="Z1512" s="55"/>
      <c r="AA1512" s="98"/>
      <c r="AD1512" s="94" t="str">
        <f t="shared" si="66"/>
        <v/>
      </c>
    </row>
    <row r="1513" spans="25:30">
      <c r="Y1513" s="50"/>
      <c r="Z1513" s="55"/>
      <c r="AA1513" s="98"/>
      <c r="AD1513" s="94" t="str">
        <f t="shared" si="66"/>
        <v/>
      </c>
    </row>
    <row r="1514" spans="25:30">
      <c r="Y1514" s="50"/>
      <c r="Z1514" s="55"/>
      <c r="AA1514" s="98"/>
      <c r="AD1514" s="94" t="str">
        <f t="shared" si="66"/>
        <v/>
      </c>
    </row>
    <row r="1515" spans="25:30">
      <c r="Y1515" s="50"/>
      <c r="Z1515" s="55"/>
      <c r="AA1515" s="98"/>
      <c r="AD1515" s="94" t="str">
        <f t="shared" si="66"/>
        <v/>
      </c>
    </row>
    <row r="1516" spans="25:30">
      <c r="Y1516" s="50"/>
      <c r="Z1516" s="55"/>
      <c r="AA1516" s="98"/>
      <c r="AD1516" s="94" t="str">
        <f t="shared" si="66"/>
        <v/>
      </c>
    </row>
    <row r="1517" spans="25:30">
      <c r="Y1517" s="50"/>
      <c r="Z1517" s="55"/>
      <c r="AA1517" s="98"/>
      <c r="AD1517" s="94" t="str">
        <f t="shared" si="66"/>
        <v/>
      </c>
    </row>
    <row r="1518" spans="25:30">
      <c r="Y1518" s="50"/>
      <c r="Z1518" s="55"/>
      <c r="AA1518" s="98"/>
      <c r="AD1518" s="94" t="str">
        <f t="shared" si="66"/>
        <v/>
      </c>
    </row>
    <row r="1519" spans="25:30">
      <c r="Y1519" s="50"/>
      <c r="Z1519" s="55"/>
      <c r="AA1519" s="98"/>
      <c r="AD1519" s="94" t="str">
        <f t="shared" si="66"/>
        <v/>
      </c>
    </row>
    <row r="1520" spans="25:30">
      <c r="Y1520" s="50"/>
      <c r="Z1520" s="55"/>
      <c r="AA1520" s="98"/>
      <c r="AD1520" s="94" t="str">
        <f t="shared" si="66"/>
        <v/>
      </c>
    </row>
    <row r="1521" spans="25:30">
      <c r="Y1521" s="50"/>
      <c r="Z1521" s="55"/>
      <c r="AA1521" s="98"/>
      <c r="AD1521" s="94" t="str">
        <f t="shared" si="66"/>
        <v/>
      </c>
    </row>
    <row r="1522" spans="25:30">
      <c r="Y1522" s="50"/>
      <c r="Z1522" s="55"/>
      <c r="AA1522" s="98"/>
      <c r="AD1522" s="94" t="str">
        <f t="shared" si="66"/>
        <v/>
      </c>
    </row>
    <row r="1523" spans="25:30">
      <c r="Y1523" s="50"/>
      <c r="Z1523" s="55"/>
      <c r="AA1523" s="98"/>
      <c r="AD1523" s="94" t="str">
        <f t="shared" si="66"/>
        <v/>
      </c>
    </row>
    <row r="1524" spans="25:30">
      <c r="Y1524" s="50"/>
      <c r="Z1524" s="55"/>
      <c r="AA1524" s="98"/>
      <c r="AD1524" s="94" t="str">
        <f t="shared" si="66"/>
        <v/>
      </c>
    </row>
    <row r="1525" spans="25:30">
      <c r="Y1525" s="50"/>
      <c r="Z1525" s="55"/>
      <c r="AA1525" s="98"/>
      <c r="AD1525" s="94" t="str">
        <f t="shared" si="66"/>
        <v/>
      </c>
    </row>
    <row r="1526" spans="25:30">
      <c r="Y1526" s="50"/>
      <c r="Z1526" s="55"/>
      <c r="AA1526" s="98"/>
      <c r="AD1526" s="94" t="str">
        <f t="shared" si="66"/>
        <v/>
      </c>
    </row>
    <row r="1527" spans="25:30">
      <c r="Y1527" s="50"/>
      <c r="Z1527" s="55"/>
      <c r="AA1527" s="98"/>
      <c r="AD1527" s="94" t="str">
        <f t="shared" si="66"/>
        <v/>
      </c>
    </row>
    <row r="1528" spans="25:30">
      <c r="Y1528" s="50"/>
      <c r="Z1528" s="55"/>
      <c r="AA1528" s="98"/>
      <c r="AD1528" s="94" t="str">
        <f t="shared" si="66"/>
        <v/>
      </c>
    </row>
    <row r="1529" spans="25:30">
      <c r="Y1529" s="50"/>
      <c r="Z1529" s="55"/>
      <c r="AA1529" s="98"/>
      <c r="AD1529" s="94" t="str">
        <f t="shared" si="66"/>
        <v/>
      </c>
    </row>
    <row r="1530" spans="25:30">
      <c r="Y1530" s="50"/>
      <c r="Z1530" s="55"/>
      <c r="AA1530" s="98"/>
      <c r="AD1530" s="94" t="str">
        <f t="shared" si="66"/>
        <v/>
      </c>
    </row>
    <row r="1531" spans="25:30">
      <c r="Y1531" s="50"/>
      <c r="Z1531" s="55"/>
      <c r="AA1531" s="98"/>
      <c r="AD1531" s="94" t="str">
        <f t="shared" si="66"/>
        <v/>
      </c>
    </row>
    <row r="1532" spans="25:30">
      <c r="Y1532" s="50"/>
      <c r="Z1532" s="55"/>
      <c r="AA1532" s="98"/>
      <c r="AD1532" s="94" t="str">
        <f t="shared" si="66"/>
        <v/>
      </c>
    </row>
    <row r="1533" spans="25:30">
      <c r="Y1533" s="50"/>
      <c r="Z1533" s="55"/>
      <c r="AA1533" s="98"/>
      <c r="AD1533" s="94" t="str">
        <f t="shared" si="66"/>
        <v/>
      </c>
    </row>
    <row r="1534" spans="25:30">
      <c r="Y1534" s="50"/>
      <c r="Z1534" s="55"/>
      <c r="AA1534" s="98"/>
      <c r="AD1534" s="94" t="str">
        <f t="shared" si="66"/>
        <v/>
      </c>
    </row>
    <row r="1535" spans="25:30">
      <c r="Y1535" s="50"/>
      <c r="Z1535" s="55"/>
      <c r="AA1535" s="98"/>
      <c r="AD1535" s="94" t="str">
        <f t="shared" si="66"/>
        <v/>
      </c>
    </row>
    <row r="1536" spans="25:30">
      <c r="Y1536" s="50"/>
      <c r="Z1536" s="55"/>
      <c r="AA1536" s="98"/>
      <c r="AD1536" s="94" t="str">
        <f t="shared" si="66"/>
        <v/>
      </c>
    </row>
    <row r="1537" spans="25:30">
      <c r="Y1537" s="50"/>
      <c r="Z1537" s="55"/>
      <c r="AA1537" s="98"/>
      <c r="AD1537" s="94" t="str">
        <f t="shared" si="66"/>
        <v/>
      </c>
    </row>
    <row r="1538" spans="25:30">
      <c r="Y1538" s="50"/>
      <c r="Z1538" s="55"/>
      <c r="AA1538" s="98"/>
      <c r="AD1538" s="94" t="str">
        <f t="shared" si="66"/>
        <v/>
      </c>
    </row>
    <row r="1539" spans="25:30">
      <c r="Y1539" s="50"/>
      <c r="Z1539" s="55"/>
      <c r="AA1539" s="98"/>
      <c r="AD1539" s="94" t="str">
        <f t="shared" si="66"/>
        <v/>
      </c>
    </row>
    <row r="1540" spans="25:30">
      <c r="Y1540" s="50"/>
      <c r="Z1540" s="55"/>
      <c r="AA1540" s="98"/>
      <c r="AD1540" s="94" t="str">
        <f t="shared" si="66"/>
        <v/>
      </c>
    </row>
    <row r="1541" spans="25:30">
      <c r="Y1541" s="50"/>
      <c r="Z1541" s="55"/>
      <c r="AA1541" s="98"/>
      <c r="AD1541" s="94" t="str">
        <f t="shared" si="66"/>
        <v/>
      </c>
    </row>
    <row r="1542" spans="25:30">
      <c r="Y1542" s="50"/>
      <c r="Z1542" s="55"/>
      <c r="AA1542" s="98"/>
      <c r="AD1542" s="94" t="str">
        <f t="shared" si="66"/>
        <v/>
      </c>
    </row>
    <row r="1543" spans="25:30">
      <c r="Y1543" s="50"/>
      <c r="Z1543" s="55"/>
      <c r="AA1543" s="98"/>
      <c r="AD1543" s="94" t="str">
        <f t="shared" si="66"/>
        <v/>
      </c>
    </row>
    <row r="1544" spans="25:30">
      <c r="Y1544" s="50"/>
      <c r="Z1544" s="55"/>
      <c r="AA1544" s="98"/>
      <c r="AD1544" s="94" t="str">
        <f t="shared" si="66"/>
        <v/>
      </c>
    </row>
    <row r="1545" spans="25:30">
      <c r="Y1545" s="50"/>
      <c r="Z1545" s="55"/>
      <c r="AA1545" s="98"/>
      <c r="AD1545" s="94" t="str">
        <f t="shared" si="66"/>
        <v/>
      </c>
    </row>
    <row r="1546" spans="25:30">
      <c r="Y1546" s="50"/>
      <c r="Z1546" s="55"/>
      <c r="AA1546" s="98"/>
      <c r="AD1546" s="94" t="str">
        <f t="shared" si="66"/>
        <v/>
      </c>
    </row>
    <row r="1547" spans="25:30">
      <c r="Y1547" s="50"/>
      <c r="Z1547" s="55"/>
      <c r="AA1547" s="98"/>
      <c r="AD1547" s="94" t="str">
        <f t="shared" si="66"/>
        <v/>
      </c>
    </row>
    <row r="1548" spans="25:30">
      <c r="Y1548" s="50"/>
      <c r="Z1548" s="55"/>
      <c r="AA1548" s="98"/>
      <c r="AD1548" s="94" t="str">
        <f t="shared" si="66"/>
        <v/>
      </c>
    </row>
    <row r="1549" spans="25:30">
      <c r="Y1549" s="50"/>
      <c r="Z1549" s="55"/>
      <c r="AA1549" s="98"/>
      <c r="AD1549" s="94" t="str">
        <f t="shared" si="66"/>
        <v/>
      </c>
    </row>
    <row r="1550" spans="25:30">
      <c r="Y1550" s="50"/>
      <c r="Z1550" s="55"/>
      <c r="AA1550" s="98"/>
      <c r="AD1550" s="94" t="str">
        <f t="shared" si="66"/>
        <v/>
      </c>
    </row>
    <row r="1551" spans="25:30">
      <c r="Y1551" s="50"/>
      <c r="Z1551" s="55"/>
      <c r="AA1551" s="98"/>
      <c r="AD1551" s="94" t="str">
        <f t="shared" si="66"/>
        <v/>
      </c>
    </row>
    <row r="1552" spans="25:30">
      <c r="Y1552" s="50"/>
      <c r="Z1552" s="55"/>
      <c r="AA1552" s="98"/>
      <c r="AD1552" s="94" t="str">
        <f t="shared" si="66"/>
        <v/>
      </c>
    </row>
    <row r="1553" spans="25:30">
      <c r="Y1553" s="50"/>
      <c r="Z1553" s="55"/>
      <c r="AA1553" s="98"/>
      <c r="AD1553" s="94" t="str">
        <f t="shared" si="66"/>
        <v/>
      </c>
    </row>
    <row r="1554" spans="25:30">
      <c r="Y1554" s="50"/>
      <c r="Z1554" s="55"/>
      <c r="AA1554" s="98"/>
      <c r="AD1554" s="94" t="str">
        <f t="shared" si="66"/>
        <v/>
      </c>
    </row>
    <row r="1555" spans="25:30">
      <c r="Y1555" s="50"/>
      <c r="Z1555" s="55"/>
      <c r="AA1555" s="98"/>
      <c r="AD1555" s="94" t="str">
        <f t="shared" ref="AD1555:AD1618" si="67">IFERROR(VLOOKUP(AC1555,AA:AB,2,FALSE),"")</f>
        <v/>
      </c>
    </row>
    <row r="1556" spans="25:30">
      <c r="Y1556" s="50"/>
      <c r="Z1556" s="55"/>
      <c r="AA1556" s="98"/>
      <c r="AD1556" s="94" t="str">
        <f t="shared" si="67"/>
        <v/>
      </c>
    </row>
    <row r="1557" spans="25:30">
      <c r="Y1557" s="50"/>
      <c r="Z1557" s="55"/>
      <c r="AA1557" s="98"/>
      <c r="AD1557" s="94" t="str">
        <f t="shared" si="67"/>
        <v/>
      </c>
    </row>
    <row r="1558" spans="25:30">
      <c r="Y1558" s="50"/>
      <c r="Z1558" s="55"/>
      <c r="AA1558" s="98"/>
      <c r="AD1558" s="94" t="str">
        <f t="shared" si="67"/>
        <v/>
      </c>
    </row>
    <row r="1559" spans="25:30">
      <c r="Y1559" s="50"/>
      <c r="Z1559" s="55"/>
      <c r="AA1559" s="98"/>
      <c r="AD1559" s="94" t="str">
        <f t="shared" si="67"/>
        <v/>
      </c>
    </row>
    <row r="1560" spans="25:30">
      <c r="Y1560" s="50"/>
      <c r="Z1560" s="55"/>
      <c r="AA1560" s="98"/>
      <c r="AD1560" s="94" t="str">
        <f t="shared" si="67"/>
        <v/>
      </c>
    </row>
    <row r="1561" spans="25:30">
      <c r="Y1561" s="50"/>
      <c r="Z1561" s="55"/>
      <c r="AA1561" s="98"/>
      <c r="AD1561" s="94" t="str">
        <f t="shared" si="67"/>
        <v/>
      </c>
    </row>
    <row r="1562" spans="25:30">
      <c r="Y1562" s="50"/>
      <c r="Z1562" s="55"/>
      <c r="AA1562" s="98"/>
      <c r="AD1562" s="94" t="str">
        <f t="shared" si="67"/>
        <v/>
      </c>
    </row>
    <row r="1563" spans="25:30">
      <c r="Y1563" s="50"/>
      <c r="Z1563" s="55"/>
      <c r="AA1563" s="98"/>
      <c r="AD1563" s="94" t="str">
        <f t="shared" si="67"/>
        <v/>
      </c>
    </row>
    <row r="1564" spans="25:30">
      <c r="Y1564" s="50"/>
      <c r="Z1564" s="55"/>
      <c r="AA1564" s="98"/>
      <c r="AD1564" s="94" t="str">
        <f t="shared" si="67"/>
        <v/>
      </c>
    </row>
    <row r="1565" spans="25:30">
      <c r="Y1565" s="50"/>
      <c r="Z1565" s="55"/>
      <c r="AA1565" s="98"/>
      <c r="AD1565" s="94" t="str">
        <f t="shared" si="67"/>
        <v/>
      </c>
    </row>
    <row r="1566" spans="25:30">
      <c r="Y1566" s="50"/>
      <c r="Z1566" s="55"/>
      <c r="AA1566" s="98"/>
      <c r="AD1566" s="94" t="str">
        <f t="shared" si="67"/>
        <v/>
      </c>
    </row>
    <row r="1567" spans="25:30">
      <c r="Y1567" s="50"/>
      <c r="Z1567" s="55"/>
      <c r="AA1567" s="98"/>
      <c r="AD1567" s="94" t="str">
        <f t="shared" si="67"/>
        <v/>
      </c>
    </row>
    <row r="1568" spans="25:30">
      <c r="Y1568" s="50"/>
      <c r="Z1568" s="55"/>
      <c r="AA1568" s="98"/>
      <c r="AD1568" s="94" t="str">
        <f t="shared" si="67"/>
        <v/>
      </c>
    </row>
    <row r="1569" spans="25:30">
      <c r="Y1569" s="50"/>
      <c r="Z1569" s="55"/>
      <c r="AA1569" s="98"/>
      <c r="AD1569" s="94" t="str">
        <f t="shared" si="67"/>
        <v/>
      </c>
    </row>
    <row r="1570" spans="25:30">
      <c r="Y1570" s="50"/>
      <c r="Z1570" s="55"/>
      <c r="AA1570" s="98"/>
      <c r="AD1570" s="94" t="str">
        <f t="shared" si="67"/>
        <v/>
      </c>
    </row>
    <row r="1571" spans="25:30">
      <c r="Y1571" s="50"/>
      <c r="Z1571" s="55"/>
      <c r="AA1571" s="98"/>
      <c r="AD1571" s="94" t="str">
        <f t="shared" si="67"/>
        <v/>
      </c>
    </row>
    <row r="1572" spans="25:30">
      <c r="Y1572" s="50"/>
      <c r="Z1572" s="55"/>
      <c r="AA1572" s="98"/>
      <c r="AD1572" s="94" t="str">
        <f t="shared" si="67"/>
        <v/>
      </c>
    </row>
    <row r="1573" spans="25:30">
      <c r="Y1573" s="50"/>
      <c r="Z1573" s="55"/>
      <c r="AA1573" s="98"/>
      <c r="AD1573" s="94" t="str">
        <f t="shared" si="67"/>
        <v/>
      </c>
    </row>
    <row r="1574" spans="25:30">
      <c r="Y1574" s="50"/>
      <c r="Z1574" s="55"/>
      <c r="AA1574" s="98"/>
      <c r="AD1574" s="94" t="str">
        <f t="shared" si="67"/>
        <v/>
      </c>
    </row>
    <row r="1575" spans="25:30">
      <c r="Y1575" s="50"/>
      <c r="Z1575" s="55"/>
      <c r="AA1575" s="98"/>
      <c r="AD1575" s="94" t="str">
        <f t="shared" si="67"/>
        <v/>
      </c>
    </row>
    <row r="1576" spans="25:30">
      <c r="Y1576" s="50"/>
      <c r="Z1576" s="55"/>
      <c r="AA1576" s="98"/>
      <c r="AD1576" s="94" t="str">
        <f t="shared" si="67"/>
        <v/>
      </c>
    </row>
    <row r="1577" spans="25:30">
      <c r="Y1577" s="50"/>
      <c r="Z1577" s="55"/>
      <c r="AA1577" s="98"/>
      <c r="AD1577" s="94" t="str">
        <f t="shared" si="67"/>
        <v/>
      </c>
    </row>
    <row r="1578" spans="25:30">
      <c r="Y1578" s="50"/>
      <c r="Z1578" s="55"/>
      <c r="AA1578" s="98"/>
      <c r="AD1578" s="94" t="str">
        <f t="shared" si="67"/>
        <v/>
      </c>
    </row>
    <row r="1579" spans="25:30">
      <c r="Y1579" s="50"/>
      <c r="Z1579" s="55"/>
      <c r="AA1579" s="98"/>
      <c r="AD1579" s="94" t="str">
        <f t="shared" si="67"/>
        <v/>
      </c>
    </row>
    <row r="1580" spans="25:30">
      <c r="Y1580" s="50"/>
      <c r="Z1580" s="55"/>
      <c r="AA1580" s="98"/>
      <c r="AD1580" s="94" t="str">
        <f t="shared" si="67"/>
        <v/>
      </c>
    </row>
    <row r="1581" spans="25:30">
      <c r="Y1581" s="50"/>
      <c r="Z1581" s="55"/>
      <c r="AA1581" s="98"/>
      <c r="AD1581" s="94" t="str">
        <f t="shared" si="67"/>
        <v/>
      </c>
    </row>
    <row r="1582" spans="25:30">
      <c r="Y1582" s="50"/>
      <c r="Z1582" s="55"/>
      <c r="AA1582" s="98"/>
      <c r="AD1582" s="94" t="str">
        <f t="shared" si="67"/>
        <v/>
      </c>
    </row>
    <row r="1583" spans="25:30">
      <c r="Y1583" s="50"/>
      <c r="Z1583" s="55"/>
      <c r="AA1583" s="98"/>
      <c r="AD1583" s="94" t="str">
        <f t="shared" si="67"/>
        <v/>
      </c>
    </row>
    <row r="1584" spans="25:30">
      <c r="Y1584" s="50"/>
      <c r="Z1584" s="55"/>
      <c r="AA1584" s="98"/>
      <c r="AD1584" s="94" t="str">
        <f t="shared" si="67"/>
        <v/>
      </c>
    </row>
    <row r="1585" spans="25:30">
      <c r="Y1585" s="50"/>
      <c r="Z1585" s="55"/>
      <c r="AA1585" s="98"/>
      <c r="AD1585" s="94" t="str">
        <f t="shared" si="67"/>
        <v/>
      </c>
    </row>
    <row r="1586" spans="25:30">
      <c r="Y1586" s="50"/>
      <c r="Z1586" s="55"/>
      <c r="AA1586" s="98"/>
      <c r="AD1586" s="94" t="str">
        <f t="shared" si="67"/>
        <v/>
      </c>
    </row>
    <row r="1587" spans="25:30">
      <c r="Y1587" s="50"/>
      <c r="Z1587" s="55"/>
      <c r="AA1587" s="98"/>
      <c r="AD1587" s="94" t="str">
        <f t="shared" si="67"/>
        <v/>
      </c>
    </row>
    <row r="1588" spans="25:30">
      <c r="Y1588" s="50"/>
      <c r="Z1588" s="55"/>
      <c r="AA1588" s="98"/>
      <c r="AD1588" s="94" t="str">
        <f t="shared" si="67"/>
        <v/>
      </c>
    </row>
    <row r="1589" spans="25:30">
      <c r="Y1589" s="50"/>
      <c r="Z1589" s="55"/>
      <c r="AA1589" s="98"/>
      <c r="AD1589" s="94" t="str">
        <f t="shared" si="67"/>
        <v/>
      </c>
    </row>
    <row r="1590" spans="25:30">
      <c r="Y1590" s="50"/>
      <c r="Z1590" s="55"/>
      <c r="AA1590" s="98"/>
      <c r="AD1590" s="94" t="str">
        <f t="shared" si="67"/>
        <v/>
      </c>
    </row>
    <row r="1591" spans="25:30">
      <c r="Y1591" s="50"/>
      <c r="Z1591" s="55"/>
      <c r="AA1591" s="98"/>
      <c r="AD1591" s="94" t="str">
        <f t="shared" si="67"/>
        <v/>
      </c>
    </row>
    <row r="1592" spans="25:30">
      <c r="Y1592" s="50"/>
      <c r="Z1592" s="55"/>
      <c r="AA1592" s="98"/>
      <c r="AD1592" s="94" t="str">
        <f t="shared" si="67"/>
        <v/>
      </c>
    </row>
    <row r="1593" spans="25:30">
      <c r="Y1593" s="50"/>
      <c r="Z1593" s="55"/>
      <c r="AA1593" s="98"/>
      <c r="AD1593" s="94" t="str">
        <f t="shared" si="67"/>
        <v/>
      </c>
    </row>
    <row r="1594" spans="25:30">
      <c r="Y1594" s="50"/>
      <c r="Z1594" s="55"/>
      <c r="AA1594" s="98"/>
      <c r="AD1594" s="94" t="str">
        <f t="shared" si="67"/>
        <v/>
      </c>
    </row>
    <row r="1595" spans="25:30">
      <c r="Y1595" s="50"/>
      <c r="Z1595" s="55"/>
      <c r="AA1595" s="98"/>
      <c r="AD1595" s="94" t="str">
        <f t="shared" si="67"/>
        <v/>
      </c>
    </row>
    <row r="1596" spans="25:30">
      <c r="Y1596" s="50"/>
      <c r="Z1596" s="55"/>
      <c r="AA1596" s="98"/>
      <c r="AD1596" s="94" t="str">
        <f t="shared" si="67"/>
        <v/>
      </c>
    </row>
    <row r="1597" spans="25:30">
      <c r="Y1597" s="50"/>
      <c r="Z1597" s="55"/>
      <c r="AA1597" s="98"/>
      <c r="AD1597" s="94" t="str">
        <f t="shared" si="67"/>
        <v/>
      </c>
    </row>
    <row r="1598" spans="25:30">
      <c r="Y1598" s="50"/>
      <c r="Z1598" s="55"/>
      <c r="AA1598" s="98"/>
      <c r="AD1598" s="94" t="str">
        <f t="shared" si="67"/>
        <v/>
      </c>
    </row>
    <row r="1599" spans="25:30">
      <c r="Y1599" s="50"/>
      <c r="Z1599" s="55"/>
      <c r="AA1599" s="98"/>
      <c r="AD1599" s="94" t="str">
        <f t="shared" si="67"/>
        <v/>
      </c>
    </row>
    <row r="1600" spans="25:30">
      <c r="Y1600" s="50"/>
      <c r="Z1600" s="55"/>
      <c r="AA1600" s="98"/>
      <c r="AD1600" s="94" t="str">
        <f t="shared" si="67"/>
        <v/>
      </c>
    </row>
    <row r="1601" spans="25:30">
      <c r="Y1601" s="50"/>
      <c r="Z1601" s="55"/>
      <c r="AA1601" s="98"/>
      <c r="AD1601" s="94" t="str">
        <f t="shared" si="67"/>
        <v/>
      </c>
    </row>
    <row r="1602" spans="25:30">
      <c r="Y1602" s="50"/>
      <c r="Z1602" s="55"/>
      <c r="AA1602" s="98"/>
      <c r="AD1602" s="94" t="str">
        <f t="shared" si="67"/>
        <v/>
      </c>
    </row>
    <row r="1603" spans="25:30">
      <c r="Y1603" s="50"/>
      <c r="Z1603" s="55"/>
      <c r="AA1603" s="98"/>
      <c r="AD1603" s="94" t="str">
        <f t="shared" si="67"/>
        <v/>
      </c>
    </row>
    <row r="1604" spans="25:30">
      <c r="Y1604" s="50"/>
      <c r="Z1604" s="55"/>
      <c r="AA1604" s="98"/>
      <c r="AD1604" s="94" t="str">
        <f t="shared" si="67"/>
        <v/>
      </c>
    </row>
    <row r="1605" spans="25:30">
      <c r="Y1605" s="50"/>
      <c r="Z1605" s="55"/>
      <c r="AA1605" s="98"/>
      <c r="AD1605" s="94" t="str">
        <f t="shared" si="67"/>
        <v/>
      </c>
    </row>
    <row r="1606" spans="25:30">
      <c r="Y1606" s="50"/>
      <c r="Z1606" s="55"/>
      <c r="AA1606" s="98"/>
      <c r="AD1606" s="94" t="str">
        <f t="shared" si="67"/>
        <v/>
      </c>
    </row>
    <row r="1607" spans="25:30">
      <c r="Y1607" s="50"/>
      <c r="Z1607" s="55"/>
      <c r="AA1607" s="98"/>
      <c r="AD1607" s="94" t="str">
        <f t="shared" si="67"/>
        <v/>
      </c>
    </row>
    <row r="1608" spans="25:30">
      <c r="Y1608" s="50"/>
      <c r="Z1608" s="55"/>
      <c r="AA1608" s="98"/>
      <c r="AD1608" s="94" t="str">
        <f t="shared" si="67"/>
        <v/>
      </c>
    </row>
    <row r="1609" spans="25:30">
      <c r="Y1609" s="50"/>
      <c r="Z1609" s="55"/>
      <c r="AA1609" s="98"/>
      <c r="AD1609" s="94" t="str">
        <f t="shared" si="67"/>
        <v/>
      </c>
    </row>
    <row r="1610" spans="25:30">
      <c r="Y1610" s="50"/>
      <c r="Z1610" s="55"/>
      <c r="AA1610" s="98"/>
      <c r="AD1610" s="94" t="str">
        <f t="shared" si="67"/>
        <v/>
      </c>
    </row>
    <row r="1611" spans="25:30">
      <c r="Y1611" s="50"/>
      <c r="Z1611" s="55"/>
      <c r="AA1611" s="98"/>
      <c r="AD1611" s="94" t="str">
        <f t="shared" si="67"/>
        <v/>
      </c>
    </row>
    <row r="1612" spans="25:30">
      <c r="Y1612" s="50"/>
      <c r="Z1612" s="55"/>
      <c r="AA1612" s="98"/>
      <c r="AD1612" s="94" t="str">
        <f t="shared" si="67"/>
        <v/>
      </c>
    </row>
    <row r="1613" spans="25:30">
      <c r="Y1613" s="50"/>
      <c r="Z1613" s="55"/>
      <c r="AA1613" s="98"/>
      <c r="AD1613" s="94" t="str">
        <f t="shared" si="67"/>
        <v/>
      </c>
    </row>
    <row r="1614" spans="25:30">
      <c r="Y1614" s="50"/>
      <c r="Z1614" s="55"/>
      <c r="AA1614" s="98"/>
      <c r="AD1614" s="94" t="str">
        <f t="shared" si="67"/>
        <v/>
      </c>
    </row>
    <row r="1615" spans="25:30">
      <c r="Y1615" s="50"/>
      <c r="Z1615" s="55"/>
      <c r="AA1615" s="98"/>
      <c r="AD1615" s="94" t="str">
        <f t="shared" si="67"/>
        <v/>
      </c>
    </row>
    <row r="1616" spans="25:30">
      <c r="Y1616" s="50"/>
      <c r="Z1616" s="55"/>
      <c r="AA1616" s="98"/>
      <c r="AD1616" s="94" t="str">
        <f t="shared" si="67"/>
        <v/>
      </c>
    </row>
    <row r="1617" spans="25:30">
      <c r="Y1617" s="50"/>
      <c r="Z1617" s="55"/>
      <c r="AA1617" s="98"/>
      <c r="AD1617" s="94" t="str">
        <f t="shared" si="67"/>
        <v/>
      </c>
    </row>
    <row r="1618" spans="25:30">
      <c r="Y1618" s="50"/>
      <c r="Z1618" s="55"/>
      <c r="AA1618" s="98"/>
      <c r="AD1618" s="94" t="str">
        <f t="shared" si="67"/>
        <v/>
      </c>
    </row>
    <row r="1619" spans="25:30">
      <c r="Y1619" s="50"/>
      <c r="Z1619" s="55"/>
      <c r="AA1619" s="98"/>
      <c r="AD1619" s="94" t="str">
        <f t="shared" ref="AD1619:AD1682" si="68">IFERROR(VLOOKUP(AC1619,AA:AB,2,FALSE),"")</f>
        <v/>
      </c>
    </row>
    <row r="1620" spans="25:30">
      <c r="Y1620" s="50"/>
      <c r="Z1620" s="55"/>
      <c r="AA1620" s="98"/>
      <c r="AD1620" s="94" t="str">
        <f t="shared" si="68"/>
        <v/>
      </c>
    </row>
    <row r="1621" spans="25:30">
      <c r="Y1621" s="50"/>
      <c r="Z1621" s="55"/>
      <c r="AA1621" s="98"/>
      <c r="AD1621" s="94" t="str">
        <f t="shared" si="68"/>
        <v/>
      </c>
    </row>
    <row r="1622" spans="25:30">
      <c r="Y1622" s="50"/>
      <c r="Z1622" s="55"/>
      <c r="AA1622" s="98"/>
      <c r="AD1622" s="94" t="str">
        <f t="shared" si="68"/>
        <v/>
      </c>
    </row>
    <row r="1623" spans="25:30">
      <c r="Y1623" s="50"/>
      <c r="Z1623" s="55"/>
      <c r="AA1623" s="98"/>
      <c r="AD1623" s="94" t="str">
        <f t="shared" si="68"/>
        <v/>
      </c>
    </row>
    <row r="1624" spans="25:30">
      <c r="Y1624" s="50"/>
      <c r="Z1624" s="55"/>
      <c r="AA1624" s="98"/>
      <c r="AD1624" s="94" t="str">
        <f t="shared" si="68"/>
        <v/>
      </c>
    </row>
    <row r="1625" spans="25:30">
      <c r="Y1625" s="50"/>
      <c r="Z1625" s="55"/>
      <c r="AA1625" s="98"/>
      <c r="AD1625" s="94" t="str">
        <f t="shared" si="68"/>
        <v/>
      </c>
    </row>
    <row r="1626" spans="25:30">
      <c r="Y1626" s="50"/>
      <c r="Z1626" s="55"/>
      <c r="AA1626" s="98"/>
      <c r="AD1626" s="94" t="str">
        <f t="shared" si="68"/>
        <v/>
      </c>
    </row>
    <row r="1627" spans="25:30">
      <c r="Y1627" s="50"/>
      <c r="Z1627" s="55"/>
      <c r="AA1627" s="98"/>
      <c r="AD1627" s="94" t="str">
        <f t="shared" si="68"/>
        <v/>
      </c>
    </row>
    <row r="1628" spans="25:30">
      <c r="Y1628" s="50"/>
      <c r="Z1628" s="55"/>
      <c r="AA1628" s="98"/>
      <c r="AD1628" s="94" t="str">
        <f t="shared" si="68"/>
        <v/>
      </c>
    </row>
    <row r="1629" spans="25:30">
      <c r="Y1629" s="50"/>
      <c r="Z1629" s="55"/>
      <c r="AA1629" s="98"/>
      <c r="AD1629" s="94" t="str">
        <f t="shared" si="68"/>
        <v/>
      </c>
    </row>
    <row r="1630" spans="25:30">
      <c r="Y1630" s="50"/>
      <c r="Z1630" s="55"/>
      <c r="AA1630" s="98"/>
      <c r="AD1630" s="94" t="str">
        <f t="shared" si="68"/>
        <v/>
      </c>
    </row>
    <row r="1631" spans="25:30">
      <c r="Y1631" s="50"/>
      <c r="Z1631" s="55"/>
      <c r="AA1631" s="98"/>
      <c r="AD1631" s="94" t="str">
        <f t="shared" si="68"/>
        <v/>
      </c>
    </row>
    <row r="1632" spans="25:30">
      <c r="Y1632" s="50"/>
      <c r="Z1632" s="55"/>
      <c r="AA1632" s="98"/>
      <c r="AD1632" s="94" t="str">
        <f t="shared" si="68"/>
        <v/>
      </c>
    </row>
    <row r="1633" spans="25:30">
      <c r="Y1633" s="50"/>
      <c r="Z1633" s="55"/>
      <c r="AA1633" s="98"/>
      <c r="AD1633" s="94" t="str">
        <f t="shared" si="68"/>
        <v/>
      </c>
    </row>
    <row r="1634" spans="25:30">
      <c r="Y1634" s="50"/>
      <c r="Z1634" s="55"/>
      <c r="AA1634" s="98"/>
      <c r="AD1634" s="94" t="str">
        <f t="shared" si="68"/>
        <v/>
      </c>
    </row>
    <row r="1635" spans="25:30">
      <c r="Y1635" s="50"/>
      <c r="Z1635" s="55"/>
      <c r="AA1635" s="98"/>
      <c r="AD1635" s="94" t="str">
        <f t="shared" si="68"/>
        <v/>
      </c>
    </row>
    <row r="1636" spans="25:30">
      <c r="Y1636" s="50"/>
      <c r="Z1636" s="55"/>
      <c r="AA1636" s="98"/>
      <c r="AD1636" s="94" t="str">
        <f t="shared" si="68"/>
        <v/>
      </c>
    </row>
    <row r="1637" spans="25:30">
      <c r="Y1637" s="50"/>
      <c r="Z1637" s="55"/>
      <c r="AA1637" s="98"/>
      <c r="AD1637" s="94" t="str">
        <f t="shared" si="68"/>
        <v/>
      </c>
    </row>
    <row r="1638" spans="25:30">
      <c r="Y1638" s="50"/>
      <c r="Z1638" s="55"/>
      <c r="AA1638" s="98"/>
      <c r="AD1638" s="94" t="str">
        <f t="shared" si="68"/>
        <v/>
      </c>
    </row>
    <row r="1639" spans="25:30">
      <c r="Y1639" s="50"/>
      <c r="Z1639" s="55"/>
      <c r="AA1639" s="98"/>
      <c r="AD1639" s="94" t="str">
        <f t="shared" si="68"/>
        <v/>
      </c>
    </row>
    <row r="1640" spans="25:30">
      <c r="Y1640" s="50"/>
      <c r="Z1640" s="55"/>
      <c r="AA1640" s="98"/>
      <c r="AD1640" s="94" t="str">
        <f t="shared" si="68"/>
        <v/>
      </c>
    </row>
    <row r="1641" spans="25:30">
      <c r="Y1641" s="50"/>
      <c r="Z1641" s="55"/>
      <c r="AA1641" s="98"/>
      <c r="AD1641" s="94" t="str">
        <f t="shared" si="68"/>
        <v/>
      </c>
    </row>
    <row r="1642" spans="25:30">
      <c r="Y1642" s="50"/>
      <c r="Z1642" s="55"/>
      <c r="AA1642" s="98"/>
      <c r="AD1642" s="94" t="str">
        <f t="shared" si="68"/>
        <v/>
      </c>
    </row>
    <row r="1643" spans="25:30">
      <c r="Y1643" s="50"/>
      <c r="Z1643" s="55"/>
      <c r="AA1643" s="98"/>
      <c r="AD1643" s="94" t="str">
        <f t="shared" si="68"/>
        <v/>
      </c>
    </row>
    <row r="1644" spans="25:30">
      <c r="Y1644" s="50"/>
      <c r="Z1644" s="55"/>
      <c r="AA1644" s="98"/>
      <c r="AD1644" s="94" t="str">
        <f t="shared" si="68"/>
        <v/>
      </c>
    </row>
    <row r="1645" spans="25:30">
      <c r="Y1645" s="50"/>
      <c r="Z1645" s="55"/>
      <c r="AA1645" s="98"/>
      <c r="AD1645" s="94" t="str">
        <f t="shared" si="68"/>
        <v/>
      </c>
    </row>
    <row r="1646" spans="25:30">
      <c r="Y1646" s="50"/>
      <c r="Z1646" s="55"/>
      <c r="AA1646" s="98"/>
      <c r="AD1646" s="94" t="str">
        <f t="shared" si="68"/>
        <v/>
      </c>
    </row>
    <row r="1647" spans="25:30">
      <c r="Y1647" s="50"/>
      <c r="Z1647" s="55"/>
      <c r="AA1647" s="98"/>
      <c r="AD1647" s="94" t="str">
        <f t="shared" si="68"/>
        <v/>
      </c>
    </row>
    <row r="1648" spans="25:30">
      <c r="Y1648" s="50"/>
      <c r="Z1648" s="55"/>
      <c r="AA1648" s="98"/>
      <c r="AD1648" s="94" t="str">
        <f t="shared" si="68"/>
        <v/>
      </c>
    </row>
    <row r="1649" spans="25:30">
      <c r="Y1649" s="50"/>
      <c r="Z1649" s="55"/>
      <c r="AA1649" s="98"/>
      <c r="AD1649" s="94" t="str">
        <f t="shared" si="68"/>
        <v/>
      </c>
    </row>
    <row r="1650" spans="25:30">
      <c r="Y1650" s="50"/>
      <c r="Z1650" s="55"/>
      <c r="AA1650" s="98"/>
      <c r="AD1650" s="94" t="str">
        <f t="shared" si="68"/>
        <v/>
      </c>
    </row>
    <row r="1651" spans="25:30">
      <c r="Y1651" s="50"/>
      <c r="Z1651" s="55"/>
      <c r="AA1651" s="98"/>
      <c r="AD1651" s="94" t="str">
        <f t="shared" si="68"/>
        <v/>
      </c>
    </row>
    <row r="1652" spans="25:30">
      <c r="Y1652" s="50"/>
      <c r="Z1652" s="55"/>
      <c r="AA1652" s="98"/>
      <c r="AD1652" s="94" t="str">
        <f t="shared" si="68"/>
        <v/>
      </c>
    </row>
    <row r="1653" spans="25:30">
      <c r="Y1653" s="50"/>
      <c r="Z1653" s="55"/>
      <c r="AA1653" s="98"/>
      <c r="AD1653" s="94" t="str">
        <f t="shared" si="68"/>
        <v/>
      </c>
    </row>
    <row r="1654" spans="25:30">
      <c r="Y1654" s="50"/>
      <c r="Z1654" s="55"/>
      <c r="AA1654" s="98"/>
      <c r="AD1654" s="94" t="str">
        <f t="shared" si="68"/>
        <v/>
      </c>
    </row>
    <row r="1655" spans="25:30">
      <c r="Y1655" s="50"/>
      <c r="Z1655" s="55"/>
      <c r="AA1655" s="98"/>
      <c r="AD1655" s="94" t="str">
        <f t="shared" si="68"/>
        <v/>
      </c>
    </row>
    <row r="1656" spans="25:30">
      <c r="Y1656" s="50"/>
      <c r="Z1656" s="55"/>
      <c r="AA1656" s="98"/>
      <c r="AD1656" s="94" t="str">
        <f t="shared" si="68"/>
        <v/>
      </c>
    </row>
    <row r="1657" spans="25:30">
      <c r="Y1657" s="50"/>
      <c r="Z1657" s="55"/>
      <c r="AA1657" s="98"/>
      <c r="AD1657" s="94" t="str">
        <f t="shared" si="68"/>
        <v/>
      </c>
    </row>
    <row r="1658" spans="25:30">
      <c r="Y1658" s="50"/>
      <c r="Z1658" s="55"/>
      <c r="AA1658" s="98"/>
      <c r="AD1658" s="94" t="str">
        <f t="shared" si="68"/>
        <v/>
      </c>
    </row>
    <row r="1659" spans="25:30">
      <c r="Y1659" s="50"/>
      <c r="Z1659" s="55"/>
      <c r="AA1659" s="98"/>
      <c r="AD1659" s="94" t="str">
        <f t="shared" si="68"/>
        <v/>
      </c>
    </row>
    <row r="1660" spans="25:30">
      <c r="Y1660" s="50"/>
      <c r="Z1660" s="55"/>
      <c r="AA1660" s="98"/>
      <c r="AD1660" s="94" t="str">
        <f t="shared" si="68"/>
        <v/>
      </c>
    </row>
    <row r="1661" spans="25:30">
      <c r="Y1661" s="50"/>
      <c r="Z1661" s="55"/>
      <c r="AA1661" s="98"/>
      <c r="AD1661" s="94" t="str">
        <f t="shared" si="68"/>
        <v/>
      </c>
    </row>
    <row r="1662" spans="25:30">
      <c r="Y1662" s="50"/>
      <c r="Z1662" s="55"/>
      <c r="AA1662" s="98"/>
      <c r="AD1662" s="94" t="str">
        <f t="shared" si="68"/>
        <v/>
      </c>
    </row>
    <row r="1663" spans="25:30">
      <c r="Y1663" s="50"/>
      <c r="Z1663" s="55"/>
      <c r="AA1663" s="98"/>
      <c r="AD1663" s="94" t="str">
        <f t="shared" si="68"/>
        <v/>
      </c>
    </row>
    <row r="1664" spans="25:30">
      <c r="Y1664" s="50"/>
      <c r="Z1664" s="55"/>
      <c r="AA1664" s="98"/>
      <c r="AD1664" s="94" t="str">
        <f t="shared" si="68"/>
        <v/>
      </c>
    </row>
    <row r="1665" spans="25:30">
      <c r="Y1665" s="50"/>
      <c r="Z1665" s="55"/>
      <c r="AA1665" s="98"/>
      <c r="AD1665" s="94" t="str">
        <f t="shared" si="68"/>
        <v/>
      </c>
    </row>
    <row r="1666" spans="25:30">
      <c r="Y1666" s="50"/>
      <c r="Z1666" s="55"/>
      <c r="AA1666" s="98"/>
      <c r="AD1666" s="94" t="str">
        <f t="shared" si="68"/>
        <v/>
      </c>
    </row>
    <row r="1667" spans="25:30">
      <c r="Y1667" s="50"/>
      <c r="Z1667" s="55"/>
      <c r="AA1667" s="98"/>
      <c r="AD1667" s="94" t="str">
        <f t="shared" si="68"/>
        <v/>
      </c>
    </row>
    <row r="1668" spans="25:30">
      <c r="Y1668" s="50"/>
      <c r="Z1668" s="55"/>
      <c r="AA1668" s="98"/>
      <c r="AD1668" s="94" t="str">
        <f t="shared" si="68"/>
        <v/>
      </c>
    </row>
    <row r="1669" spans="25:30">
      <c r="Y1669" s="50"/>
      <c r="Z1669" s="55"/>
      <c r="AA1669" s="98"/>
      <c r="AD1669" s="94" t="str">
        <f t="shared" si="68"/>
        <v/>
      </c>
    </row>
    <row r="1670" spans="25:30">
      <c r="Y1670" s="50"/>
      <c r="Z1670" s="55"/>
      <c r="AA1670" s="98"/>
      <c r="AD1670" s="94" t="str">
        <f t="shared" si="68"/>
        <v/>
      </c>
    </row>
    <row r="1671" spans="25:30">
      <c r="Y1671" s="50"/>
      <c r="Z1671" s="55"/>
      <c r="AA1671" s="98"/>
      <c r="AD1671" s="94" t="str">
        <f t="shared" si="68"/>
        <v/>
      </c>
    </row>
    <row r="1672" spans="25:30">
      <c r="Y1672" s="50"/>
      <c r="Z1672" s="55"/>
      <c r="AA1672" s="98"/>
      <c r="AD1672" s="94" t="str">
        <f t="shared" si="68"/>
        <v/>
      </c>
    </row>
    <row r="1673" spans="25:30">
      <c r="Y1673" s="50"/>
      <c r="Z1673" s="55"/>
      <c r="AA1673" s="98"/>
      <c r="AD1673" s="94" t="str">
        <f t="shared" si="68"/>
        <v/>
      </c>
    </row>
    <row r="1674" spans="25:30">
      <c r="Y1674" s="50"/>
      <c r="Z1674" s="55"/>
      <c r="AA1674" s="98"/>
      <c r="AD1674" s="94" t="str">
        <f t="shared" si="68"/>
        <v/>
      </c>
    </row>
    <row r="1675" spans="25:30">
      <c r="Y1675" s="50"/>
      <c r="Z1675" s="55"/>
      <c r="AA1675" s="98"/>
      <c r="AD1675" s="94" t="str">
        <f t="shared" si="68"/>
        <v/>
      </c>
    </row>
    <row r="1676" spans="25:30">
      <c r="Y1676" s="50"/>
      <c r="Z1676" s="55"/>
      <c r="AA1676" s="98"/>
      <c r="AD1676" s="94" t="str">
        <f t="shared" si="68"/>
        <v/>
      </c>
    </row>
    <row r="1677" spans="25:30">
      <c r="Y1677" s="50"/>
      <c r="Z1677" s="55"/>
      <c r="AA1677" s="98"/>
      <c r="AD1677" s="94" t="str">
        <f t="shared" si="68"/>
        <v/>
      </c>
    </row>
    <row r="1678" spans="25:30">
      <c r="Y1678" s="50"/>
      <c r="Z1678" s="55"/>
      <c r="AA1678" s="98"/>
      <c r="AD1678" s="94" t="str">
        <f t="shared" si="68"/>
        <v/>
      </c>
    </row>
    <row r="1679" spans="25:30">
      <c r="Y1679" s="50"/>
      <c r="Z1679" s="55"/>
      <c r="AA1679" s="98"/>
      <c r="AD1679" s="94" t="str">
        <f t="shared" si="68"/>
        <v/>
      </c>
    </row>
    <row r="1680" spans="25:30">
      <c r="Y1680" s="50"/>
      <c r="Z1680" s="55"/>
      <c r="AA1680" s="98"/>
      <c r="AD1680" s="94" t="str">
        <f t="shared" si="68"/>
        <v/>
      </c>
    </row>
    <row r="1681" spans="25:30">
      <c r="Y1681" s="50"/>
      <c r="Z1681" s="55"/>
      <c r="AA1681" s="98"/>
      <c r="AD1681" s="94" t="str">
        <f t="shared" si="68"/>
        <v/>
      </c>
    </row>
    <row r="1682" spans="25:30">
      <c r="Y1682" s="50"/>
      <c r="Z1682" s="55"/>
      <c r="AA1682" s="98"/>
      <c r="AD1682" s="94" t="str">
        <f t="shared" si="68"/>
        <v/>
      </c>
    </row>
    <row r="1683" spans="25:30">
      <c r="Y1683" s="50"/>
      <c r="Z1683" s="55"/>
      <c r="AA1683" s="98"/>
      <c r="AD1683" s="94" t="str">
        <f t="shared" ref="AD1683:AD1746" si="69">IFERROR(VLOOKUP(AC1683,AA:AB,2,FALSE),"")</f>
        <v/>
      </c>
    </row>
    <row r="1684" spans="25:30">
      <c r="Y1684" s="50"/>
      <c r="Z1684" s="55"/>
      <c r="AA1684" s="98"/>
      <c r="AD1684" s="94" t="str">
        <f t="shared" si="69"/>
        <v/>
      </c>
    </row>
    <row r="1685" spans="25:30">
      <c r="Y1685" s="50"/>
      <c r="Z1685" s="55"/>
      <c r="AA1685" s="98"/>
      <c r="AD1685" s="94" t="str">
        <f t="shared" si="69"/>
        <v/>
      </c>
    </row>
    <row r="1686" spans="25:30">
      <c r="Y1686" s="50"/>
      <c r="Z1686" s="55"/>
      <c r="AA1686" s="98"/>
      <c r="AD1686" s="94" t="str">
        <f t="shared" si="69"/>
        <v/>
      </c>
    </row>
    <row r="1687" spans="25:30">
      <c r="Y1687" s="50"/>
      <c r="Z1687" s="55"/>
      <c r="AA1687" s="98"/>
      <c r="AD1687" s="94" t="str">
        <f t="shared" si="69"/>
        <v/>
      </c>
    </row>
    <row r="1688" spans="25:30">
      <c r="Y1688" s="50"/>
      <c r="Z1688" s="55"/>
      <c r="AA1688" s="98"/>
      <c r="AD1688" s="94" t="str">
        <f t="shared" si="69"/>
        <v/>
      </c>
    </row>
    <row r="1689" spans="25:30">
      <c r="Y1689" s="50"/>
      <c r="Z1689" s="55"/>
      <c r="AA1689" s="98"/>
      <c r="AD1689" s="94" t="str">
        <f t="shared" si="69"/>
        <v/>
      </c>
    </row>
    <row r="1690" spans="25:30">
      <c r="Y1690" s="50"/>
      <c r="Z1690" s="55"/>
      <c r="AA1690" s="98"/>
      <c r="AD1690" s="94" t="str">
        <f t="shared" si="69"/>
        <v/>
      </c>
    </row>
    <row r="1691" spans="25:30">
      <c r="Y1691" s="50"/>
      <c r="Z1691" s="55"/>
      <c r="AA1691" s="98"/>
      <c r="AD1691" s="94" t="str">
        <f t="shared" si="69"/>
        <v/>
      </c>
    </row>
    <row r="1692" spans="25:30">
      <c r="Y1692" s="50"/>
      <c r="Z1692" s="55"/>
      <c r="AA1692" s="98"/>
      <c r="AD1692" s="94" t="str">
        <f t="shared" si="69"/>
        <v/>
      </c>
    </row>
    <row r="1693" spans="25:30">
      <c r="Y1693" s="50"/>
      <c r="Z1693" s="55"/>
      <c r="AA1693" s="98"/>
      <c r="AD1693" s="94" t="str">
        <f t="shared" si="69"/>
        <v/>
      </c>
    </row>
    <row r="1694" spans="25:30">
      <c r="Y1694" s="50"/>
      <c r="Z1694" s="55"/>
      <c r="AA1694" s="98"/>
      <c r="AD1694" s="94" t="str">
        <f t="shared" si="69"/>
        <v/>
      </c>
    </row>
    <row r="1695" spans="25:30">
      <c r="Y1695" s="50"/>
      <c r="Z1695" s="55"/>
      <c r="AA1695" s="98"/>
      <c r="AD1695" s="94" t="str">
        <f t="shared" si="69"/>
        <v/>
      </c>
    </row>
    <row r="1696" spans="25:30">
      <c r="Y1696" s="50"/>
      <c r="Z1696" s="55"/>
      <c r="AA1696" s="98"/>
      <c r="AD1696" s="94" t="str">
        <f t="shared" si="69"/>
        <v/>
      </c>
    </row>
    <row r="1697" spans="25:30">
      <c r="Y1697" s="50"/>
      <c r="Z1697" s="55"/>
      <c r="AA1697" s="98"/>
      <c r="AD1697" s="94" t="str">
        <f t="shared" si="69"/>
        <v/>
      </c>
    </row>
    <row r="1698" spans="25:30">
      <c r="Y1698" s="50"/>
      <c r="Z1698" s="55"/>
      <c r="AA1698" s="98"/>
      <c r="AD1698" s="94" t="str">
        <f t="shared" si="69"/>
        <v/>
      </c>
    </row>
    <row r="1699" spans="25:30">
      <c r="Y1699" s="50"/>
      <c r="Z1699" s="55"/>
      <c r="AA1699" s="98"/>
      <c r="AD1699" s="94" t="str">
        <f t="shared" si="69"/>
        <v/>
      </c>
    </row>
    <row r="1700" spans="25:30">
      <c r="Y1700" s="50"/>
      <c r="Z1700" s="55"/>
      <c r="AA1700" s="98"/>
      <c r="AD1700" s="94" t="str">
        <f t="shared" si="69"/>
        <v/>
      </c>
    </row>
    <row r="1701" spans="25:30">
      <c r="Y1701" s="50"/>
      <c r="Z1701" s="55"/>
      <c r="AA1701" s="98"/>
      <c r="AD1701" s="94" t="str">
        <f t="shared" si="69"/>
        <v/>
      </c>
    </row>
    <row r="1702" spans="25:30">
      <c r="Y1702" s="50"/>
      <c r="Z1702" s="55"/>
      <c r="AA1702" s="98"/>
      <c r="AD1702" s="94" t="str">
        <f t="shared" si="69"/>
        <v/>
      </c>
    </row>
    <row r="1703" spans="25:30">
      <c r="Y1703" s="50"/>
      <c r="Z1703" s="55"/>
      <c r="AA1703" s="98"/>
      <c r="AD1703" s="94" t="str">
        <f t="shared" si="69"/>
        <v/>
      </c>
    </row>
    <row r="1704" spans="25:30">
      <c r="Y1704" s="50"/>
      <c r="Z1704" s="55"/>
      <c r="AA1704" s="98"/>
      <c r="AD1704" s="94" t="str">
        <f t="shared" si="69"/>
        <v/>
      </c>
    </row>
    <row r="1705" spans="25:30">
      <c r="Y1705" s="50"/>
      <c r="Z1705" s="55"/>
      <c r="AA1705" s="98"/>
      <c r="AD1705" s="94" t="str">
        <f t="shared" si="69"/>
        <v/>
      </c>
    </row>
    <row r="1706" spans="25:30">
      <c r="Y1706" s="50"/>
      <c r="Z1706" s="55"/>
      <c r="AA1706" s="98"/>
      <c r="AD1706" s="94" t="str">
        <f t="shared" si="69"/>
        <v/>
      </c>
    </row>
    <row r="1707" spans="25:30">
      <c r="Y1707" s="50"/>
      <c r="Z1707" s="55"/>
      <c r="AA1707" s="98"/>
      <c r="AD1707" s="94" t="str">
        <f t="shared" si="69"/>
        <v/>
      </c>
    </row>
    <row r="1708" spans="25:30">
      <c r="Y1708" s="50"/>
      <c r="Z1708" s="55"/>
      <c r="AA1708" s="98"/>
      <c r="AD1708" s="94" t="str">
        <f t="shared" si="69"/>
        <v/>
      </c>
    </row>
    <row r="1709" spans="25:30">
      <c r="Y1709" s="50"/>
      <c r="Z1709" s="55"/>
      <c r="AA1709" s="98"/>
      <c r="AD1709" s="94" t="str">
        <f t="shared" si="69"/>
        <v/>
      </c>
    </row>
    <row r="1710" spans="25:30">
      <c r="Y1710" s="50"/>
      <c r="Z1710" s="55"/>
      <c r="AA1710" s="98"/>
      <c r="AD1710" s="94" t="str">
        <f t="shared" si="69"/>
        <v/>
      </c>
    </row>
    <row r="1711" spans="25:30">
      <c r="Y1711" s="50"/>
      <c r="Z1711" s="55"/>
      <c r="AA1711" s="98"/>
      <c r="AD1711" s="94" t="str">
        <f t="shared" si="69"/>
        <v/>
      </c>
    </row>
    <row r="1712" spans="25:30">
      <c r="Y1712" s="50"/>
      <c r="Z1712" s="55"/>
      <c r="AA1712" s="98"/>
      <c r="AD1712" s="94" t="str">
        <f t="shared" si="69"/>
        <v/>
      </c>
    </row>
    <row r="1713" spans="25:30">
      <c r="Y1713" s="50"/>
      <c r="Z1713" s="55"/>
      <c r="AA1713" s="98"/>
      <c r="AD1713" s="94" t="str">
        <f t="shared" si="69"/>
        <v/>
      </c>
    </row>
    <row r="1714" spans="25:30">
      <c r="Y1714" s="50"/>
      <c r="Z1714" s="55"/>
      <c r="AA1714" s="98"/>
      <c r="AD1714" s="94" t="str">
        <f t="shared" si="69"/>
        <v/>
      </c>
    </row>
    <row r="1715" spans="25:30">
      <c r="Y1715" s="50"/>
      <c r="Z1715" s="55"/>
      <c r="AA1715" s="98"/>
      <c r="AD1715" s="94" t="str">
        <f t="shared" si="69"/>
        <v/>
      </c>
    </row>
    <row r="1716" spans="25:30">
      <c r="Y1716" s="50"/>
      <c r="Z1716" s="55"/>
      <c r="AA1716" s="98"/>
      <c r="AD1716" s="94" t="str">
        <f t="shared" si="69"/>
        <v/>
      </c>
    </row>
    <row r="1717" spans="25:30">
      <c r="Y1717" s="50"/>
      <c r="Z1717" s="55"/>
      <c r="AA1717" s="98"/>
      <c r="AD1717" s="94" t="str">
        <f t="shared" si="69"/>
        <v/>
      </c>
    </row>
    <row r="1718" spans="25:30">
      <c r="Y1718" s="50"/>
      <c r="Z1718" s="55"/>
      <c r="AA1718" s="98"/>
      <c r="AD1718" s="94" t="str">
        <f t="shared" si="69"/>
        <v/>
      </c>
    </row>
    <row r="1719" spans="25:30">
      <c r="Y1719" s="50"/>
      <c r="Z1719" s="55"/>
      <c r="AA1719" s="98"/>
      <c r="AD1719" s="94" t="str">
        <f t="shared" si="69"/>
        <v/>
      </c>
    </row>
    <row r="1720" spans="25:30">
      <c r="Y1720" s="50"/>
      <c r="Z1720" s="55"/>
      <c r="AA1720" s="98"/>
      <c r="AD1720" s="94" t="str">
        <f t="shared" si="69"/>
        <v/>
      </c>
    </row>
    <row r="1721" spans="25:30">
      <c r="Y1721" s="50"/>
      <c r="Z1721" s="55"/>
      <c r="AA1721" s="98"/>
      <c r="AD1721" s="94" t="str">
        <f t="shared" si="69"/>
        <v/>
      </c>
    </row>
    <row r="1722" spans="25:30">
      <c r="Y1722" s="50"/>
      <c r="Z1722" s="55"/>
      <c r="AA1722" s="98"/>
      <c r="AD1722" s="94" t="str">
        <f t="shared" si="69"/>
        <v/>
      </c>
    </row>
    <row r="1723" spans="25:30">
      <c r="Y1723" s="50"/>
      <c r="Z1723" s="55"/>
      <c r="AA1723" s="98"/>
      <c r="AD1723" s="94" t="str">
        <f t="shared" si="69"/>
        <v/>
      </c>
    </row>
    <row r="1724" spans="25:30">
      <c r="Y1724" s="50"/>
      <c r="Z1724" s="55"/>
      <c r="AA1724" s="98"/>
      <c r="AD1724" s="94" t="str">
        <f t="shared" si="69"/>
        <v/>
      </c>
    </row>
    <row r="1725" spans="25:30">
      <c r="Y1725" s="50"/>
      <c r="Z1725" s="55"/>
      <c r="AA1725" s="98"/>
      <c r="AD1725" s="94" t="str">
        <f t="shared" si="69"/>
        <v/>
      </c>
    </row>
    <row r="1726" spans="25:30">
      <c r="Y1726" s="50"/>
      <c r="Z1726" s="55"/>
      <c r="AA1726" s="98"/>
      <c r="AD1726" s="94" t="str">
        <f t="shared" si="69"/>
        <v/>
      </c>
    </row>
    <row r="1727" spans="25:30">
      <c r="Y1727" s="50"/>
      <c r="Z1727" s="55"/>
      <c r="AA1727" s="98"/>
      <c r="AD1727" s="94" t="str">
        <f t="shared" si="69"/>
        <v/>
      </c>
    </row>
    <row r="1728" spans="25:30">
      <c r="Y1728" s="50"/>
      <c r="Z1728" s="55"/>
      <c r="AA1728" s="98"/>
      <c r="AD1728" s="94" t="str">
        <f t="shared" si="69"/>
        <v/>
      </c>
    </row>
    <row r="1729" spans="25:30">
      <c r="Y1729" s="50"/>
      <c r="Z1729" s="55"/>
      <c r="AA1729" s="98"/>
      <c r="AD1729" s="94" t="str">
        <f t="shared" si="69"/>
        <v/>
      </c>
    </row>
    <row r="1730" spans="25:30">
      <c r="Y1730" s="50"/>
      <c r="Z1730" s="55"/>
      <c r="AA1730" s="98"/>
      <c r="AD1730" s="94" t="str">
        <f t="shared" si="69"/>
        <v/>
      </c>
    </row>
    <row r="1731" spans="25:30">
      <c r="Y1731" s="50"/>
      <c r="Z1731" s="55"/>
      <c r="AA1731" s="98"/>
      <c r="AD1731" s="94" t="str">
        <f t="shared" si="69"/>
        <v/>
      </c>
    </row>
    <row r="1732" spans="25:30">
      <c r="Y1732" s="50"/>
      <c r="Z1732" s="55"/>
      <c r="AA1732" s="98"/>
      <c r="AD1732" s="94" t="str">
        <f t="shared" si="69"/>
        <v/>
      </c>
    </row>
    <row r="1733" spans="25:30">
      <c r="Y1733" s="50"/>
      <c r="Z1733" s="55"/>
      <c r="AA1733" s="98"/>
      <c r="AD1733" s="94" t="str">
        <f t="shared" si="69"/>
        <v/>
      </c>
    </row>
    <row r="1734" spans="25:30">
      <c r="Y1734" s="50"/>
      <c r="Z1734" s="55"/>
      <c r="AA1734" s="98"/>
      <c r="AD1734" s="94" t="str">
        <f t="shared" si="69"/>
        <v/>
      </c>
    </row>
    <row r="1735" spans="25:30">
      <c r="Y1735" s="50"/>
      <c r="Z1735" s="55"/>
      <c r="AA1735" s="98"/>
      <c r="AD1735" s="94" t="str">
        <f t="shared" si="69"/>
        <v/>
      </c>
    </row>
    <row r="1736" spans="25:30">
      <c r="Y1736" s="50"/>
      <c r="Z1736" s="55"/>
      <c r="AA1736" s="98"/>
      <c r="AD1736" s="94" t="str">
        <f t="shared" si="69"/>
        <v/>
      </c>
    </row>
    <row r="1737" spans="25:30">
      <c r="Y1737" s="50"/>
      <c r="Z1737" s="55"/>
      <c r="AA1737" s="98"/>
      <c r="AD1737" s="94" t="str">
        <f t="shared" si="69"/>
        <v/>
      </c>
    </row>
    <row r="1738" spans="25:30">
      <c r="Y1738" s="50"/>
      <c r="Z1738" s="55"/>
      <c r="AA1738" s="98"/>
      <c r="AD1738" s="94" t="str">
        <f t="shared" si="69"/>
        <v/>
      </c>
    </row>
    <row r="1739" spans="25:30">
      <c r="Y1739" s="50"/>
      <c r="Z1739" s="55"/>
      <c r="AA1739" s="98"/>
      <c r="AD1739" s="94" t="str">
        <f t="shared" si="69"/>
        <v/>
      </c>
    </row>
    <row r="1740" spans="25:30">
      <c r="Y1740" s="50"/>
      <c r="Z1740" s="55"/>
      <c r="AA1740" s="98"/>
      <c r="AD1740" s="94" t="str">
        <f t="shared" si="69"/>
        <v/>
      </c>
    </row>
    <row r="1741" spans="25:30">
      <c r="Y1741" s="50"/>
      <c r="Z1741" s="55"/>
      <c r="AA1741" s="98"/>
      <c r="AD1741" s="94" t="str">
        <f t="shared" si="69"/>
        <v/>
      </c>
    </row>
    <row r="1742" spans="25:30">
      <c r="Y1742" s="50"/>
      <c r="Z1742" s="55"/>
      <c r="AA1742" s="98"/>
      <c r="AD1742" s="94" t="str">
        <f t="shared" si="69"/>
        <v/>
      </c>
    </row>
    <row r="1743" spans="25:30">
      <c r="Y1743" s="50"/>
      <c r="Z1743" s="55"/>
      <c r="AA1743" s="98"/>
      <c r="AD1743" s="94" t="str">
        <f t="shared" si="69"/>
        <v/>
      </c>
    </row>
    <row r="1744" spans="25:30">
      <c r="Y1744" s="50"/>
      <c r="Z1744" s="55"/>
      <c r="AA1744" s="98"/>
      <c r="AD1744" s="94" t="str">
        <f t="shared" si="69"/>
        <v/>
      </c>
    </row>
    <row r="1745" spans="25:30">
      <c r="Y1745" s="50"/>
      <c r="Z1745" s="55"/>
      <c r="AA1745" s="98"/>
      <c r="AD1745" s="94" t="str">
        <f t="shared" si="69"/>
        <v/>
      </c>
    </row>
    <row r="1746" spans="25:30">
      <c r="Y1746" s="50"/>
      <c r="Z1746" s="55"/>
      <c r="AA1746" s="98"/>
      <c r="AD1746" s="94" t="str">
        <f t="shared" si="69"/>
        <v/>
      </c>
    </row>
    <row r="1747" spans="25:30">
      <c r="Y1747" s="50"/>
      <c r="Z1747" s="55"/>
      <c r="AA1747" s="98"/>
      <c r="AD1747" s="94" t="str">
        <f t="shared" ref="AD1747:AD1810" si="70">IFERROR(VLOOKUP(AC1747,AA:AB,2,FALSE),"")</f>
        <v/>
      </c>
    </row>
    <row r="1748" spans="25:30">
      <c r="Y1748" s="50"/>
      <c r="Z1748" s="55"/>
      <c r="AA1748" s="98"/>
      <c r="AD1748" s="94" t="str">
        <f t="shared" si="70"/>
        <v/>
      </c>
    </row>
    <row r="1749" spans="25:30">
      <c r="Y1749" s="50"/>
      <c r="Z1749" s="55"/>
      <c r="AA1749" s="98"/>
      <c r="AD1749" s="94" t="str">
        <f t="shared" si="70"/>
        <v/>
      </c>
    </row>
    <row r="1750" spans="25:30">
      <c r="Y1750" s="50"/>
      <c r="Z1750" s="55"/>
      <c r="AA1750" s="98"/>
      <c r="AD1750" s="94" t="str">
        <f t="shared" si="70"/>
        <v/>
      </c>
    </row>
    <row r="1751" spans="25:30">
      <c r="Y1751" s="50"/>
      <c r="Z1751" s="55"/>
      <c r="AA1751" s="98"/>
      <c r="AD1751" s="94" t="str">
        <f t="shared" si="70"/>
        <v/>
      </c>
    </row>
    <row r="1752" spans="25:30">
      <c r="Y1752" s="50"/>
      <c r="Z1752" s="55"/>
      <c r="AA1752" s="98"/>
      <c r="AD1752" s="94" t="str">
        <f t="shared" si="70"/>
        <v/>
      </c>
    </row>
    <row r="1753" spans="25:30">
      <c r="Y1753" s="50"/>
      <c r="Z1753" s="55"/>
      <c r="AA1753" s="98"/>
      <c r="AD1753" s="94" t="str">
        <f t="shared" si="70"/>
        <v/>
      </c>
    </row>
    <row r="1754" spans="25:30">
      <c r="Y1754" s="50"/>
      <c r="Z1754" s="55"/>
      <c r="AA1754" s="98"/>
      <c r="AD1754" s="94" t="str">
        <f t="shared" si="70"/>
        <v/>
      </c>
    </row>
    <row r="1755" spans="25:30">
      <c r="Y1755" s="50"/>
      <c r="Z1755" s="55"/>
      <c r="AA1755" s="98"/>
      <c r="AD1755" s="94" t="str">
        <f t="shared" si="70"/>
        <v/>
      </c>
    </row>
    <row r="1756" spans="25:30">
      <c r="Y1756" s="50"/>
      <c r="Z1756" s="55"/>
      <c r="AA1756" s="98"/>
      <c r="AD1756" s="94" t="str">
        <f t="shared" si="70"/>
        <v/>
      </c>
    </row>
    <row r="1757" spans="25:30">
      <c r="Y1757" s="50"/>
      <c r="Z1757" s="55"/>
      <c r="AA1757" s="98"/>
      <c r="AD1757" s="94" t="str">
        <f t="shared" si="70"/>
        <v/>
      </c>
    </row>
    <row r="1758" spans="25:30">
      <c r="Y1758" s="50"/>
      <c r="Z1758" s="55"/>
      <c r="AA1758" s="98"/>
      <c r="AD1758" s="94" t="str">
        <f t="shared" si="70"/>
        <v/>
      </c>
    </row>
    <row r="1759" spans="25:30">
      <c r="Y1759" s="50"/>
      <c r="Z1759" s="55"/>
      <c r="AA1759" s="98"/>
      <c r="AD1759" s="94" t="str">
        <f t="shared" si="70"/>
        <v/>
      </c>
    </row>
    <row r="1760" spans="25:30">
      <c r="Y1760" s="50"/>
      <c r="Z1760" s="55"/>
      <c r="AA1760" s="98"/>
      <c r="AD1760" s="94" t="str">
        <f t="shared" si="70"/>
        <v/>
      </c>
    </row>
    <row r="1761" spans="25:30">
      <c r="Y1761" s="50"/>
      <c r="Z1761" s="55"/>
      <c r="AA1761" s="98"/>
      <c r="AD1761" s="94" t="str">
        <f t="shared" si="70"/>
        <v/>
      </c>
    </row>
    <row r="1762" spans="25:30">
      <c r="Y1762" s="50"/>
      <c r="Z1762" s="55"/>
      <c r="AA1762" s="98"/>
      <c r="AD1762" s="94" t="str">
        <f t="shared" si="70"/>
        <v/>
      </c>
    </row>
    <row r="1763" spans="25:30">
      <c r="Y1763" s="50"/>
      <c r="Z1763" s="55"/>
      <c r="AA1763" s="98"/>
      <c r="AD1763" s="94" t="str">
        <f t="shared" si="70"/>
        <v/>
      </c>
    </row>
    <row r="1764" spans="25:30">
      <c r="Y1764" s="50"/>
      <c r="Z1764" s="55"/>
      <c r="AA1764" s="98"/>
      <c r="AD1764" s="94" t="str">
        <f t="shared" si="70"/>
        <v/>
      </c>
    </row>
    <row r="1765" spans="25:30">
      <c r="Y1765" s="50"/>
      <c r="Z1765" s="55"/>
      <c r="AA1765" s="98"/>
      <c r="AD1765" s="94" t="str">
        <f t="shared" si="70"/>
        <v/>
      </c>
    </row>
    <row r="1766" spans="25:30">
      <c r="Y1766" s="50"/>
      <c r="Z1766" s="55"/>
      <c r="AA1766" s="98"/>
      <c r="AD1766" s="94" t="str">
        <f t="shared" si="70"/>
        <v/>
      </c>
    </row>
    <row r="1767" spans="25:30">
      <c r="Y1767" s="50"/>
      <c r="Z1767" s="55"/>
      <c r="AA1767" s="98"/>
      <c r="AD1767" s="94" t="str">
        <f t="shared" si="70"/>
        <v/>
      </c>
    </row>
    <row r="1768" spans="25:30">
      <c r="Y1768" s="50"/>
      <c r="Z1768" s="55"/>
      <c r="AA1768" s="98"/>
      <c r="AD1768" s="94" t="str">
        <f t="shared" si="70"/>
        <v/>
      </c>
    </row>
    <row r="1769" spans="25:30">
      <c r="Y1769" s="50"/>
      <c r="Z1769" s="55"/>
      <c r="AA1769" s="98"/>
      <c r="AD1769" s="94" t="str">
        <f t="shared" si="70"/>
        <v/>
      </c>
    </row>
    <row r="1770" spans="25:30">
      <c r="Y1770" s="50"/>
      <c r="Z1770" s="55"/>
      <c r="AA1770" s="98"/>
      <c r="AD1770" s="94" t="str">
        <f t="shared" si="70"/>
        <v/>
      </c>
    </row>
    <row r="1771" spans="25:30">
      <c r="Y1771" s="50"/>
      <c r="Z1771" s="55"/>
      <c r="AA1771" s="98"/>
      <c r="AD1771" s="94" t="str">
        <f t="shared" si="70"/>
        <v/>
      </c>
    </row>
    <row r="1772" spans="25:30">
      <c r="Y1772" s="50"/>
      <c r="Z1772" s="55"/>
      <c r="AA1772" s="98"/>
      <c r="AD1772" s="94" t="str">
        <f t="shared" si="70"/>
        <v/>
      </c>
    </row>
    <row r="1773" spans="25:30">
      <c r="Y1773" s="50"/>
      <c r="Z1773" s="55"/>
      <c r="AA1773" s="98"/>
      <c r="AD1773" s="94" t="str">
        <f t="shared" si="70"/>
        <v/>
      </c>
    </row>
    <row r="1774" spans="25:30">
      <c r="Y1774" s="50"/>
      <c r="Z1774" s="55"/>
      <c r="AA1774" s="98"/>
      <c r="AD1774" s="94" t="str">
        <f t="shared" si="70"/>
        <v/>
      </c>
    </row>
    <row r="1775" spans="25:30">
      <c r="Y1775" s="50"/>
      <c r="Z1775" s="55"/>
      <c r="AA1775" s="98"/>
      <c r="AD1775" s="94" t="str">
        <f t="shared" si="70"/>
        <v/>
      </c>
    </row>
    <row r="1776" spans="25:30">
      <c r="Y1776" s="50"/>
      <c r="Z1776" s="55"/>
      <c r="AA1776" s="98"/>
      <c r="AD1776" s="94" t="str">
        <f t="shared" si="70"/>
        <v/>
      </c>
    </row>
    <row r="1777" spans="25:30">
      <c r="Y1777" s="50"/>
      <c r="Z1777" s="55"/>
      <c r="AA1777" s="98"/>
      <c r="AD1777" s="94" t="str">
        <f t="shared" si="70"/>
        <v/>
      </c>
    </row>
    <row r="1778" spans="25:30">
      <c r="Y1778" s="50"/>
      <c r="Z1778" s="55"/>
      <c r="AA1778" s="98"/>
      <c r="AD1778" s="94" t="str">
        <f t="shared" si="70"/>
        <v/>
      </c>
    </row>
    <row r="1779" spans="25:30">
      <c r="Y1779" s="50"/>
      <c r="Z1779" s="55"/>
      <c r="AA1779" s="98"/>
      <c r="AD1779" s="94" t="str">
        <f t="shared" si="70"/>
        <v/>
      </c>
    </row>
    <row r="1780" spans="25:30">
      <c r="Y1780" s="50"/>
      <c r="Z1780" s="55"/>
      <c r="AA1780" s="98"/>
      <c r="AD1780" s="94" t="str">
        <f t="shared" si="70"/>
        <v/>
      </c>
    </row>
    <row r="1781" spans="25:30">
      <c r="Y1781" s="50"/>
      <c r="Z1781" s="55"/>
      <c r="AA1781" s="98"/>
      <c r="AD1781" s="94" t="str">
        <f t="shared" si="70"/>
        <v/>
      </c>
    </row>
    <row r="1782" spans="25:30">
      <c r="Y1782" s="50"/>
      <c r="Z1782" s="55"/>
      <c r="AA1782" s="98"/>
      <c r="AD1782" s="94" t="str">
        <f t="shared" si="70"/>
        <v/>
      </c>
    </row>
    <row r="1783" spans="25:30">
      <c r="Y1783" s="50"/>
      <c r="Z1783" s="55"/>
      <c r="AA1783" s="98"/>
      <c r="AD1783" s="94" t="str">
        <f t="shared" si="70"/>
        <v/>
      </c>
    </row>
    <row r="1784" spans="25:30">
      <c r="Y1784" s="50"/>
      <c r="Z1784" s="55"/>
      <c r="AA1784" s="98"/>
      <c r="AD1784" s="94" t="str">
        <f t="shared" si="70"/>
        <v/>
      </c>
    </row>
    <row r="1785" spans="25:30">
      <c r="Y1785" s="50"/>
      <c r="Z1785" s="55"/>
      <c r="AA1785" s="98"/>
      <c r="AD1785" s="94" t="str">
        <f t="shared" si="70"/>
        <v/>
      </c>
    </row>
    <row r="1786" spans="25:30">
      <c r="Y1786" s="50"/>
      <c r="Z1786" s="55"/>
      <c r="AA1786" s="98"/>
      <c r="AD1786" s="94" t="str">
        <f t="shared" si="70"/>
        <v/>
      </c>
    </row>
    <row r="1787" spans="25:30">
      <c r="Y1787" s="50"/>
      <c r="Z1787" s="55"/>
      <c r="AA1787" s="98"/>
      <c r="AD1787" s="94" t="str">
        <f t="shared" si="70"/>
        <v/>
      </c>
    </row>
    <row r="1788" spans="25:30">
      <c r="Y1788" s="50"/>
      <c r="Z1788" s="55"/>
      <c r="AA1788" s="98"/>
      <c r="AD1788" s="94" t="str">
        <f t="shared" si="70"/>
        <v/>
      </c>
    </row>
    <row r="1789" spans="25:30">
      <c r="Y1789" s="50"/>
      <c r="Z1789" s="55"/>
      <c r="AA1789" s="98"/>
      <c r="AD1789" s="94" t="str">
        <f t="shared" si="70"/>
        <v/>
      </c>
    </row>
    <row r="1790" spans="25:30">
      <c r="Y1790" s="50"/>
      <c r="Z1790" s="55"/>
      <c r="AA1790" s="98"/>
      <c r="AD1790" s="94" t="str">
        <f t="shared" si="70"/>
        <v/>
      </c>
    </row>
    <row r="1791" spans="25:30">
      <c r="Y1791" s="50"/>
      <c r="Z1791" s="55"/>
      <c r="AA1791" s="98"/>
      <c r="AD1791" s="94" t="str">
        <f t="shared" si="70"/>
        <v/>
      </c>
    </row>
    <row r="1792" spans="25:30">
      <c r="Y1792" s="50"/>
      <c r="Z1792" s="55"/>
      <c r="AA1792" s="98"/>
      <c r="AD1792" s="94" t="str">
        <f t="shared" si="70"/>
        <v/>
      </c>
    </row>
    <row r="1793" spans="25:30">
      <c r="Y1793" s="50"/>
      <c r="Z1793" s="55"/>
      <c r="AA1793" s="98"/>
      <c r="AD1793" s="94" t="str">
        <f t="shared" si="70"/>
        <v/>
      </c>
    </row>
    <row r="1794" spans="25:30">
      <c r="Y1794" s="50"/>
      <c r="Z1794" s="55"/>
      <c r="AA1794" s="98"/>
      <c r="AD1794" s="94" t="str">
        <f t="shared" si="70"/>
        <v/>
      </c>
    </row>
    <row r="1795" spans="25:30">
      <c r="Y1795" s="50"/>
      <c r="Z1795" s="55"/>
      <c r="AA1795" s="98"/>
      <c r="AD1795" s="94" t="str">
        <f t="shared" si="70"/>
        <v/>
      </c>
    </row>
    <row r="1796" spans="25:30">
      <c r="Y1796" s="50"/>
      <c r="Z1796" s="55"/>
      <c r="AA1796" s="98"/>
      <c r="AD1796" s="94" t="str">
        <f t="shared" si="70"/>
        <v/>
      </c>
    </row>
    <row r="1797" spans="25:30">
      <c r="Y1797" s="50"/>
      <c r="Z1797" s="55"/>
      <c r="AA1797" s="98"/>
      <c r="AD1797" s="94" t="str">
        <f t="shared" si="70"/>
        <v/>
      </c>
    </row>
    <row r="1798" spans="25:30">
      <c r="Y1798" s="50"/>
      <c r="Z1798" s="55"/>
      <c r="AA1798" s="98"/>
      <c r="AD1798" s="94" t="str">
        <f t="shared" si="70"/>
        <v/>
      </c>
    </row>
    <row r="1799" spans="25:30">
      <c r="Y1799" s="50"/>
      <c r="Z1799" s="55"/>
      <c r="AA1799" s="98"/>
      <c r="AD1799" s="94" t="str">
        <f t="shared" si="70"/>
        <v/>
      </c>
    </row>
    <row r="1800" spans="25:30">
      <c r="Y1800" s="50"/>
      <c r="Z1800" s="55"/>
      <c r="AA1800" s="98"/>
      <c r="AD1800" s="94" t="str">
        <f t="shared" si="70"/>
        <v/>
      </c>
    </row>
    <row r="1801" spans="25:30">
      <c r="Y1801" s="50"/>
      <c r="Z1801" s="55"/>
      <c r="AA1801" s="98"/>
      <c r="AD1801" s="94" t="str">
        <f t="shared" si="70"/>
        <v/>
      </c>
    </row>
    <row r="1802" spans="25:30">
      <c r="Y1802" s="50"/>
      <c r="Z1802" s="55"/>
      <c r="AA1802" s="98"/>
      <c r="AD1802" s="94" t="str">
        <f t="shared" si="70"/>
        <v/>
      </c>
    </row>
    <row r="1803" spans="25:30">
      <c r="Y1803" s="50"/>
      <c r="Z1803" s="55"/>
      <c r="AA1803" s="98"/>
      <c r="AD1803" s="94" t="str">
        <f t="shared" si="70"/>
        <v/>
      </c>
    </row>
    <row r="1804" spans="25:30">
      <c r="Y1804" s="50"/>
      <c r="Z1804" s="55"/>
      <c r="AA1804" s="98"/>
      <c r="AD1804" s="94" t="str">
        <f t="shared" si="70"/>
        <v/>
      </c>
    </row>
    <row r="1805" spans="25:30">
      <c r="Y1805" s="50"/>
      <c r="Z1805" s="55"/>
      <c r="AA1805" s="98"/>
      <c r="AD1805" s="94" t="str">
        <f t="shared" si="70"/>
        <v/>
      </c>
    </row>
    <row r="1806" spans="25:30">
      <c r="Y1806" s="50"/>
      <c r="Z1806" s="55"/>
      <c r="AA1806" s="98"/>
      <c r="AD1806" s="94" t="str">
        <f t="shared" si="70"/>
        <v/>
      </c>
    </row>
    <row r="1807" spans="25:30">
      <c r="Y1807" s="50"/>
      <c r="Z1807" s="55"/>
      <c r="AA1807" s="98"/>
      <c r="AD1807" s="94" t="str">
        <f t="shared" si="70"/>
        <v/>
      </c>
    </row>
    <row r="1808" spans="25:30">
      <c r="Y1808" s="50"/>
      <c r="Z1808" s="55"/>
      <c r="AA1808" s="98"/>
      <c r="AD1808" s="94" t="str">
        <f t="shared" si="70"/>
        <v/>
      </c>
    </row>
    <row r="1809" spans="25:30">
      <c r="Y1809" s="50"/>
      <c r="Z1809" s="55"/>
      <c r="AA1809" s="98"/>
      <c r="AD1809" s="94" t="str">
        <f t="shared" si="70"/>
        <v/>
      </c>
    </row>
    <row r="1810" spans="25:30">
      <c r="Y1810" s="50"/>
      <c r="Z1810" s="55"/>
      <c r="AA1810" s="98"/>
      <c r="AD1810" s="94" t="str">
        <f t="shared" si="70"/>
        <v/>
      </c>
    </row>
    <row r="1811" spans="25:30">
      <c r="Y1811" s="50"/>
      <c r="Z1811" s="55"/>
      <c r="AA1811" s="98"/>
      <c r="AD1811" s="94" t="str">
        <f t="shared" ref="AD1811:AD1874" si="71">IFERROR(VLOOKUP(AC1811,AA:AB,2,FALSE),"")</f>
        <v/>
      </c>
    </row>
    <row r="1812" spans="25:30">
      <c r="Y1812" s="50"/>
      <c r="Z1812" s="55"/>
      <c r="AA1812" s="98"/>
      <c r="AD1812" s="94" t="str">
        <f t="shared" si="71"/>
        <v/>
      </c>
    </row>
    <row r="1813" spans="25:30">
      <c r="Y1813" s="50"/>
      <c r="Z1813" s="55"/>
      <c r="AA1813" s="98"/>
      <c r="AD1813" s="94" t="str">
        <f t="shared" si="71"/>
        <v/>
      </c>
    </row>
    <row r="1814" spans="25:30">
      <c r="Y1814" s="50"/>
      <c r="Z1814" s="55"/>
      <c r="AA1814" s="98"/>
      <c r="AD1814" s="94" t="str">
        <f t="shared" si="71"/>
        <v/>
      </c>
    </row>
    <row r="1815" spans="25:30">
      <c r="Y1815" s="50"/>
      <c r="Z1815" s="55"/>
      <c r="AA1815" s="98"/>
      <c r="AD1815" s="94" t="str">
        <f t="shared" si="71"/>
        <v/>
      </c>
    </row>
    <row r="1816" spans="25:30">
      <c r="Y1816" s="50"/>
      <c r="Z1816" s="55"/>
      <c r="AA1816" s="98"/>
      <c r="AD1816" s="94" t="str">
        <f t="shared" si="71"/>
        <v/>
      </c>
    </row>
    <row r="1817" spans="25:30">
      <c r="Y1817" s="50"/>
      <c r="Z1817" s="55"/>
      <c r="AA1817" s="98"/>
      <c r="AD1817" s="94" t="str">
        <f t="shared" si="71"/>
        <v/>
      </c>
    </row>
    <row r="1818" spans="25:30">
      <c r="Y1818" s="50"/>
      <c r="Z1818" s="55"/>
      <c r="AA1818" s="98"/>
      <c r="AD1818" s="94" t="str">
        <f t="shared" si="71"/>
        <v/>
      </c>
    </row>
    <row r="1819" spans="25:30">
      <c r="Y1819" s="50"/>
      <c r="Z1819" s="55"/>
      <c r="AA1819" s="98"/>
      <c r="AD1819" s="94" t="str">
        <f t="shared" si="71"/>
        <v/>
      </c>
    </row>
    <row r="1820" spans="25:30">
      <c r="Y1820" s="50"/>
      <c r="Z1820" s="55"/>
      <c r="AA1820" s="98"/>
      <c r="AD1820" s="94" t="str">
        <f t="shared" si="71"/>
        <v/>
      </c>
    </row>
    <row r="1821" spans="25:30">
      <c r="Y1821" s="50"/>
      <c r="Z1821" s="55"/>
      <c r="AA1821" s="98"/>
      <c r="AD1821" s="94" t="str">
        <f t="shared" si="71"/>
        <v/>
      </c>
    </row>
    <row r="1822" spans="25:30">
      <c r="Y1822" s="50"/>
      <c r="Z1822" s="55"/>
      <c r="AA1822" s="98"/>
      <c r="AD1822" s="94" t="str">
        <f t="shared" si="71"/>
        <v/>
      </c>
    </row>
    <row r="1823" spans="25:30">
      <c r="Y1823" s="50"/>
      <c r="Z1823" s="55"/>
      <c r="AA1823" s="98"/>
      <c r="AD1823" s="94" t="str">
        <f t="shared" si="71"/>
        <v/>
      </c>
    </row>
    <row r="1824" spans="25:30">
      <c r="Y1824" s="50"/>
      <c r="Z1824" s="55"/>
      <c r="AA1824" s="98"/>
      <c r="AD1824" s="94" t="str">
        <f t="shared" si="71"/>
        <v/>
      </c>
    </row>
    <row r="1825" spans="25:30">
      <c r="Y1825" s="50"/>
      <c r="Z1825" s="55"/>
      <c r="AA1825" s="98"/>
      <c r="AD1825" s="94" t="str">
        <f t="shared" si="71"/>
        <v/>
      </c>
    </row>
    <row r="1826" spans="25:30">
      <c r="Y1826" s="50"/>
      <c r="Z1826" s="55"/>
      <c r="AA1826" s="98"/>
      <c r="AD1826" s="94" t="str">
        <f t="shared" si="71"/>
        <v/>
      </c>
    </row>
    <row r="1827" spans="25:30">
      <c r="Y1827" s="50"/>
      <c r="Z1827" s="55"/>
      <c r="AA1827" s="98"/>
      <c r="AD1827" s="94" t="str">
        <f t="shared" si="71"/>
        <v/>
      </c>
    </row>
    <row r="1828" spans="25:30">
      <c r="Y1828" s="50"/>
      <c r="Z1828" s="55"/>
      <c r="AA1828" s="98"/>
      <c r="AD1828" s="94" t="str">
        <f t="shared" si="71"/>
        <v/>
      </c>
    </row>
    <row r="1829" spans="25:30">
      <c r="Y1829" s="50"/>
      <c r="Z1829" s="55"/>
      <c r="AA1829" s="98"/>
      <c r="AD1829" s="94" t="str">
        <f t="shared" si="71"/>
        <v/>
      </c>
    </row>
    <row r="1830" spans="25:30">
      <c r="Y1830" s="50"/>
      <c r="Z1830" s="55"/>
      <c r="AA1830" s="98"/>
      <c r="AD1830" s="94" t="str">
        <f t="shared" si="71"/>
        <v/>
      </c>
    </row>
    <row r="1831" spans="25:30">
      <c r="Y1831" s="50"/>
      <c r="Z1831" s="55"/>
      <c r="AA1831" s="98"/>
      <c r="AD1831" s="94" t="str">
        <f t="shared" si="71"/>
        <v/>
      </c>
    </row>
    <row r="1832" spans="25:30">
      <c r="Y1832" s="50"/>
      <c r="Z1832" s="55"/>
      <c r="AA1832" s="98"/>
      <c r="AD1832" s="94" t="str">
        <f t="shared" si="71"/>
        <v/>
      </c>
    </row>
    <row r="1833" spans="25:30">
      <c r="Y1833" s="50"/>
      <c r="Z1833" s="55"/>
      <c r="AA1833" s="98"/>
      <c r="AD1833" s="94" t="str">
        <f t="shared" si="71"/>
        <v/>
      </c>
    </row>
    <row r="1834" spans="25:30">
      <c r="Y1834" s="50"/>
      <c r="Z1834" s="55"/>
      <c r="AA1834" s="98"/>
      <c r="AD1834" s="94" t="str">
        <f t="shared" si="71"/>
        <v/>
      </c>
    </row>
    <row r="1835" spans="25:30">
      <c r="Y1835" s="50"/>
      <c r="Z1835" s="55"/>
      <c r="AA1835" s="98"/>
      <c r="AD1835" s="94" t="str">
        <f t="shared" si="71"/>
        <v/>
      </c>
    </row>
    <row r="1836" spans="25:30">
      <c r="Y1836" s="50"/>
      <c r="Z1836" s="55"/>
      <c r="AA1836" s="98"/>
      <c r="AD1836" s="94" t="str">
        <f t="shared" si="71"/>
        <v/>
      </c>
    </row>
    <row r="1837" spans="25:30">
      <c r="Y1837" s="50"/>
      <c r="Z1837" s="55"/>
      <c r="AA1837" s="98"/>
      <c r="AD1837" s="94" t="str">
        <f t="shared" si="71"/>
        <v/>
      </c>
    </row>
    <row r="1838" spans="25:30">
      <c r="Y1838" s="50"/>
      <c r="Z1838" s="55"/>
      <c r="AA1838" s="98"/>
      <c r="AD1838" s="94" t="str">
        <f t="shared" si="71"/>
        <v/>
      </c>
    </row>
    <row r="1839" spans="25:30">
      <c r="Y1839" s="50"/>
      <c r="Z1839" s="55"/>
      <c r="AA1839" s="98"/>
      <c r="AD1839" s="94" t="str">
        <f t="shared" si="71"/>
        <v/>
      </c>
    </row>
    <row r="1840" spans="25:30">
      <c r="Y1840" s="50"/>
      <c r="Z1840" s="55"/>
      <c r="AA1840" s="98"/>
      <c r="AD1840" s="94" t="str">
        <f t="shared" si="71"/>
        <v/>
      </c>
    </row>
    <row r="1841" spans="25:30">
      <c r="Y1841" s="50"/>
      <c r="Z1841" s="55"/>
      <c r="AA1841" s="98"/>
      <c r="AD1841" s="94" t="str">
        <f t="shared" si="71"/>
        <v/>
      </c>
    </row>
    <row r="1842" spans="25:30">
      <c r="Y1842" s="50"/>
      <c r="Z1842" s="55"/>
      <c r="AA1842" s="98"/>
      <c r="AD1842" s="94" t="str">
        <f t="shared" si="71"/>
        <v/>
      </c>
    </row>
    <row r="1843" spans="25:30">
      <c r="Y1843" s="50"/>
      <c r="Z1843" s="55"/>
      <c r="AA1843" s="98"/>
      <c r="AD1843" s="94" t="str">
        <f t="shared" si="71"/>
        <v/>
      </c>
    </row>
    <row r="1844" spans="25:30">
      <c r="Y1844" s="50"/>
      <c r="Z1844" s="55"/>
      <c r="AA1844" s="98"/>
      <c r="AD1844" s="94" t="str">
        <f t="shared" si="71"/>
        <v/>
      </c>
    </row>
    <row r="1845" spans="25:30">
      <c r="Y1845" s="50"/>
      <c r="Z1845" s="55"/>
      <c r="AA1845" s="98"/>
      <c r="AD1845" s="94" t="str">
        <f t="shared" si="71"/>
        <v/>
      </c>
    </row>
    <row r="1846" spans="25:30">
      <c r="Y1846" s="50"/>
      <c r="Z1846" s="55"/>
      <c r="AA1846" s="98"/>
      <c r="AD1846" s="94" t="str">
        <f t="shared" si="71"/>
        <v/>
      </c>
    </row>
    <row r="1847" spans="25:30">
      <c r="Y1847" s="50"/>
      <c r="Z1847" s="55"/>
      <c r="AA1847" s="98"/>
      <c r="AD1847" s="94" t="str">
        <f t="shared" si="71"/>
        <v/>
      </c>
    </row>
    <row r="1848" spans="25:30">
      <c r="Y1848" s="50"/>
      <c r="Z1848" s="55"/>
      <c r="AA1848" s="98"/>
      <c r="AD1848" s="94" t="str">
        <f t="shared" si="71"/>
        <v/>
      </c>
    </row>
    <row r="1849" spans="25:30">
      <c r="Y1849" s="50"/>
      <c r="Z1849" s="55"/>
      <c r="AA1849" s="98"/>
      <c r="AD1849" s="94" t="str">
        <f t="shared" si="71"/>
        <v/>
      </c>
    </row>
    <row r="1850" spans="25:30">
      <c r="Y1850" s="50"/>
      <c r="Z1850" s="55"/>
      <c r="AA1850" s="98"/>
      <c r="AD1850" s="94" t="str">
        <f t="shared" si="71"/>
        <v/>
      </c>
    </row>
    <row r="1851" spans="25:30">
      <c r="Y1851" s="50"/>
      <c r="Z1851" s="55"/>
      <c r="AA1851" s="98"/>
      <c r="AD1851" s="94" t="str">
        <f t="shared" si="71"/>
        <v/>
      </c>
    </row>
    <row r="1852" spans="25:30">
      <c r="Y1852" s="50"/>
      <c r="Z1852" s="55"/>
      <c r="AA1852" s="98"/>
      <c r="AD1852" s="94" t="str">
        <f t="shared" si="71"/>
        <v/>
      </c>
    </row>
    <row r="1853" spans="25:30">
      <c r="Y1853" s="50"/>
      <c r="Z1853" s="55"/>
      <c r="AA1853" s="98"/>
      <c r="AD1853" s="94" t="str">
        <f t="shared" si="71"/>
        <v/>
      </c>
    </row>
    <row r="1854" spans="25:30">
      <c r="Y1854" s="50"/>
      <c r="Z1854" s="55"/>
      <c r="AA1854" s="98"/>
      <c r="AD1854" s="94" t="str">
        <f t="shared" si="71"/>
        <v/>
      </c>
    </row>
    <row r="1855" spans="25:30">
      <c r="Y1855" s="50"/>
      <c r="Z1855" s="55"/>
      <c r="AA1855" s="98"/>
      <c r="AD1855" s="94" t="str">
        <f t="shared" si="71"/>
        <v/>
      </c>
    </row>
    <row r="1856" spans="25:30">
      <c r="Y1856" s="50"/>
      <c r="Z1856" s="55"/>
      <c r="AA1856" s="98"/>
      <c r="AD1856" s="94" t="str">
        <f t="shared" si="71"/>
        <v/>
      </c>
    </row>
    <row r="1857" spans="25:30">
      <c r="Y1857" s="50"/>
      <c r="Z1857" s="55"/>
      <c r="AA1857" s="98"/>
      <c r="AD1857" s="94" t="str">
        <f t="shared" si="71"/>
        <v/>
      </c>
    </row>
    <row r="1858" spans="25:30">
      <c r="Y1858" s="50"/>
      <c r="Z1858" s="55"/>
      <c r="AA1858" s="98"/>
      <c r="AD1858" s="94" t="str">
        <f t="shared" si="71"/>
        <v/>
      </c>
    </row>
    <row r="1859" spans="25:30">
      <c r="Y1859" s="50"/>
      <c r="Z1859" s="55"/>
      <c r="AA1859" s="98"/>
      <c r="AD1859" s="94" t="str">
        <f t="shared" si="71"/>
        <v/>
      </c>
    </row>
    <row r="1860" spans="25:30">
      <c r="Y1860" s="50"/>
      <c r="Z1860" s="55"/>
      <c r="AA1860" s="98"/>
      <c r="AD1860" s="94" t="str">
        <f t="shared" si="71"/>
        <v/>
      </c>
    </row>
    <row r="1861" spans="25:30">
      <c r="Y1861" s="50"/>
      <c r="Z1861" s="55"/>
      <c r="AA1861" s="98"/>
      <c r="AD1861" s="94" t="str">
        <f t="shared" si="71"/>
        <v/>
      </c>
    </row>
    <row r="1862" spans="25:30">
      <c r="Y1862" s="50"/>
      <c r="Z1862" s="55"/>
      <c r="AA1862" s="98"/>
      <c r="AD1862" s="94" t="str">
        <f t="shared" si="71"/>
        <v/>
      </c>
    </row>
    <row r="1863" spans="25:30">
      <c r="Y1863" s="50"/>
      <c r="Z1863" s="55"/>
      <c r="AA1863" s="98"/>
      <c r="AD1863" s="94" t="str">
        <f t="shared" si="71"/>
        <v/>
      </c>
    </row>
    <row r="1864" spans="25:30">
      <c r="Y1864" s="50"/>
      <c r="Z1864" s="55"/>
      <c r="AA1864" s="98"/>
      <c r="AD1864" s="94" t="str">
        <f t="shared" si="71"/>
        <v/>
      </c>
    </row>
    <row r="1865" spans="25:30">
      <c r="Y1865" s="50"/>
      <c r="Z1865" s="55"/>
      <c r="AA1865" s="98"/>
      <c r="AD1865" s="94" t="str">
        <f t="shared" si="71"/>
        <v/>
      </c>
    </row>
    <row r="1866" spans="25:30">
      <c r="Y1866" s="50"/>
      <c r="Z1866" s="55"/>
      <c r="AA1866" s="98"/>
      <c r="AD1866" s="94" t="str">
        <f t="shared" si="71"/>
        <v/>
      </c>
    </row>
    <row r="1867" spans="25:30">
      <c r="Y1867" s="50"/>
      <c r="Z1867" s="55"/>
      <c r="AA1867" s="98"/>
      <c r="AD1867" s="94" t="str">
        <f t="shared" si="71"/>
        <v/>
      </c>
    </row>
    <row r="1868" spans="25:30">
      <c r="Y1868" s="50"/>
      <c r="Z1868" s="55"/>
      <c r="AA1868" s="98"/>
      <c r="AD1868" s="94" t="str">
        <f t="shared" si="71"/>
        <v/>
      </c>
    </row>
    <row r="1869" spans="25:30">
      <c r="Y1869" s="50"/>
      <c r="Z1869" s="55"/>
      <c r="AA1869" s="98"/>
      <c r="AD1869" s="94" t="str">
        <f t="shared" si="71"/>
        <v/>
      </c>
    </row>
    <row r="1870" spans="25:30">
      <c r="Y1870" s="50"/>
      <c r="Z1870" s="55"/>
      <c r="AA1870" s="98"/>
      <c r="AD1870" s="94" t="str">
        <f t="shared" si="71"/>
        <v/>
      </c>
    </row>
    <row r="1871" spans="25:30">
      <c r="Y1871" s="50"/>
      <c r="Z1871" s="55"/>
      <c r="AA1871" s="98"/>
      <c r="AD1871" s="94" t="str">
        <f t="shared" si="71"/>
        <v/>
      </c>
    </row>
    <row r="1872" spans="25:30">
      <c r="Y1872" s="50"/>
      <c r="Z1872" s="55"/>
      <c r="AA1872" s="98"/>
      <c r="AD1872" s="94" t="str">
        <f t="shared" si="71"/>
        <v/>
      </c>
    </row>
    <row r="1873" spans="25:30">
      <c r="Y1873" s="50"/>
      <c r="Z1873" s="55"/>
      <c r="AA1873" s="98"/>
      <c r="AD1873" s="94" t="str">
        <f t="shared" si="71"/>
        <v/>
      </c>
    </row>
    <row r="1874" spans="25:30">
      <c r="Y1874" s="50"/>
      <c r="Z1874" s="55"/>
      <c r="AA1874" s="98"/>
      <c r="AD1874" s="94" t="str">
        <f t="shared" si="71"/>
        <v/>
      </c>
    </row>
    <row r="1875" spans="25:30">
      <c r="Y1875" s="50"/>
      <c r="Z1875" s="55"/>
      <c r="AA1875" s="98"/>
      <c r="AD1875" s="94" t="str">
        <f t="shared" ref="AD1875:AD1938" si="72">IFERROR(VLOOKUP(AC1875,AA:AB,2,FALSE),"")</f>
        <v/>
      </c>
    </row>
    <row r="1876" spans="25:30">
      <c r="Y1876" s="50"/>
      <c r="Z1876" s="55"/>
      <c r="AA1876" s="98"/>
      <c r="AD1876" s="94" t="str">
        <f t="shared" si="72"/>
        <v/>
      </c>
    </row>
    <row r="1877" spans="25:30">
      <c r="Y1877" s="50"/>
      <c r="Z1877" s="55"/>
      <c r="AA1877" s="98"/>
      <c r="AD1877" s="94" t="str">
        <f t="shared" si="72"/>
        <v/>
      </c>
    </row>
    <row r="1878" spans="25:30">
      <c r="Y1878" s="50"/>
      <c r="Z1878" s="55"/>
      <c r="AA1878" s="98"/>
      <c r="AD1878" s="94" t="str">
        <f t="shared" si="72"/>
        <v/>
      </c>
    </row>
    <row r="1879" spans="25:30">
      <c r="Y1879" s="50"/>
      <c r="Z1879" s="55"/>
      <c r="AA1879" s="98"/>
      <c r="AD1879" s="94" t="str">
        <f t="shared" si="72"/>
        <v/>
      </c>
    </row>
    <row r="1880" spans="25:30">
      <c r="Y1880" s="50"/>
      <c r="Z1880" s="55"/>
      <c r="AA1880" s="98"/>
      <c r="AD1880" s="94" t="str">
        <f t="shared" si="72"/>
        <v/>
      </c>
    </row>
    <row r="1881" spans="25:30">
      <c r="Y1881" s="50"/>
      <c r="Z1881" s="55"/>
      <c r="AA1881" s="98"/>
      <c r="AD1881" s="94" t="str">
        <f t="shared" si="72"/>
        <v/>
      </c>
    </row>
    <row r="1882" spans="25:30">
      <c r="Y1882" s="50"/>
      <c r="Z1882" s="55"/>
      <c r="AA1882" s="98"/>
      <c r="AD1882" s="94" t="str">
        <f t="shared" si="72"/>
        <v/>
      </c>
    </row>
    <row r="1883" spans="25:30">
      <c r="Y1883" s="50"/>
      <c r="Z1883" s="55"/>
      <c r="AA1883" s="98"/>
      <c r="AD1883" s="94" t="str">
        <f t="shared" si="72"/>
        <v/>
      </c>
    </row>
    <row r="1884" spans="25:30">
      <c r="Y1884" s="50"/>
      <c r="Z1884" s="55"/>
      <c r="AA1884" s="98"/>
      <c r="AD1884" s="94" t="str">
        <f t="shared" si="72"/>
        <v/>
      </c>
    </row>
    <row r="1885" spans="25:30">
      <c r="Y1885" s="50"/>
      <c r="Z1885" s="55"/>
      <c r="AA1885" s="98"/>
      <c r="AD1885" s="94" t="str">
        <f t="shared" si="72"/>
        <v/>
      </c>
    </row>
    <row r="1886" spans="25:30">
      <c r="Y1886" s="50"/>
      <c r="Z1886" s="55"/>
      <c r="AA1886" s="98"/>
      <c r="AD1886" s="94" t="str">
        <f t="shared" si="72"/>
        <v/>
      </c>
    </row>
    <row r="1887" spans="25:30">
      <c r="Y1887" s="50"/>
      <c r="Z1887" s="55"/>
      <c r="AA1887" s="98"/>
      <c r="AD1887" s="94" t="str">
        <f t="shared" si="72"/>
        <v/>
      </c>
    </row>
    <row r="1888" spans="25:30">
      <c r="Y1888" s="50"/>
      <c r="Z1888" s="55"/>
      <c r="AA1888" s="98"/>
      <c r="AD1888" s="94" t="str">
        <f t="shared" si="72"/>
        <v/>
      </c>
    </row>
    <row r="1889" spans="25:30">
      <c r="Y1889" s="50"/>
      <c r="Z1889" s="55"/>
      <c r="AA1889" s="98"/>
      <c r="AD1889" s="94" t="str">
        <f t="shared" si="72"/>
        <v/>
      </c>
    </row>
    <row r="1890" spans="25:30">
      <c r="Y1890" s="50"/>
      <c r="Z1890" s="55"/>
      <c r="AA1890" s="98"/>
      <c r="AD1890" s="94" t="str">
        <f t="shared" si="72"/>
        <v/>
      </c>
    </row>
    <row r="1891" spans="25:30">
      <c r="Y1891" s="50"/>
      <c r="Z1891" s="55"/>
      <c r="AA1891" s="98"/>
      <c r="AD1891" s="94" t="str">
        <f t="shared" si="72"/>
        <v/>
      </c>
    </row>
    <row r="1892" spans="25:30">
      <c r="Y1892" s="50"/>
      <c r="Z1892" s="55"/>
      <c r="AA1892" s="98"/>
      <c r="AD1892" s="94" t="str">
        <f t="shared" si="72"/>
        <v/>
      </c>
    </row>
    <row r="1893" spans="25:30">
      <c r="Y1893" s="50"/>
      <c r="Z1893" s="55"/>
      <c r="AA1893" s="98"/>
      <c r="AD1893" s="94" t="str">
        <f t="shared" si="72"/>
        <v/>
      </c>
    </row>
    <row r="1894" spans="25:30">
      <c r="Y1894" s="50"/>
      <c r="Z1894" s="55"/>
      <c r="AA1894" s="98"/>
      <c r="AD1894" s="94" t="str">
        <f t="shared" si="72"/>
        <v/>
      </c>
    </row>
    <row r="1895" spans="25:30">
      <c r="Y1895" s="50"/>
      <c r="Z1895" s="55"/>
      <c r="AA1895" s="98"/>
      <c r="AD1895" s="94" t="str">
        <f t="shared" si="72"/>
        <v/>
      </c>
    </row>
    <row r="1896" spans="25:30">
      <c r="Y1896" s="50"/>
      <c r="Z1896" s="55"/>
      <c r="AA1896" s="98"/>
      <c r="AD1896" s="94" t="str">
        <f t="shared" si="72"/>
        <v/>
      </c>
    </row>
    <row r="1897" spans="25:30">
      <c r="Y1897" s="50"/>
      <c r="Z1897" s="55"/>
      <c r="AA1897" s="98"/>
      <c r="AD1897" s="94" t="str">
        <f t="shared" si="72"/>
        <v/>
      </c>
    </row>
    <row r="1898" spans="25:30">
      <c r="Y1898" s="50"/>
      <c r="Z1898" s="55"/>
      <c r="AA1898" s="98"/>
      <c r="AD1898" s="94" t="str">
        <f t="shared" si="72"/>
        <v/>
      </c>
    </row>
    <row r="1899" spans="25:30">
      <c r="Y1899" s="50"/>
      <c r="Z1899" s="55"/>
      <c r="AA1899" s="98"/>
      <c r="AD1899" s="94" t="str">
        <f t="shared" si="72"/>
        <v/>
      </c>
    </row>
    <row r="1900" spans="25:30">
      <c r="Y1900" s="50"/>
      <c r="Z1900" s="55"/>
      <c r="AA1900" s="98"/>
      <c r="AD1900" s="94" t="str">
        <f t="shared" si="72"/>
        <v/>
      </c>
    </row>
    <row r="1901" spans="25:30">
      <c r="Y1901" s="50"/>
      <c r="Z1901" s="55"/>
      <c r="AA1901" s="98"/>
      <c r="AD1901" s="94" t="str">
        <f t="shared" si="72"/>
        <v/>
      </c>
    </row>
    <row r="1902" spans="25:30">
      <c r="Y1902" s="50"/>
      <c r="Z1902" s="55"/>
      <c r="AA1902" s="98"/>
      <c r="AD1902" s="94" t="str">
        <f t="shared" si="72"/>
        <v/>
      </c>
    </row>
    <row r="1903" spans="25:30">
      <c r="Y1903" s="50"/>
      <c r="Z1903" s="55"/>
      <c r="AA1903" s="98"/>
      <c r="AD1903" s="94" t="str">
        <f t="shared" si="72"/>
        <v/>
      </c>
    </row>
    <row r="1904" spans="25:30">
      <c r="Y1904" s="50"/>
      <c r="Z1904" s="55"/>
      <c r="AA1904" s="98"/>
      <c r="AD1904" s="94" t="str">
        <f t="shared" si="72"/>
        <v/>
      </c>
    </row>
    <row r="1905" spans="25:30">
      <c r="Y1905" s="50"/>
      <c r="Z1905" s="55"/>
      <c r="AA1905" s="98"/>
      <c r="AD1905" s="94" t="str">
        <f t="shared" si="72"/>
        <v/>
      </c>
    </row>
    <row r="1906" spans="25:30">
      <c r="Y1906" s="50"/>
      <c r="Z1906" s="55"/>
      <c r="AA1906" s="98"/>
      <c r="AD1906" s="94" t="str">
        <f t="shared" si="72"/>
        <v/>
      </c>
    </row>
    <row r="1907" spans="25:30">
      <c r="Y1907" s="50"/>
      <c r="Z1907" s="55"/>
      <c r="AA1907" s="98"/>
      <c r="AD1907" s="94" t="str">
        <f t="shared" si="72"/>
        <v/>
      </c>
    </row>
    <row r="1908" spans="25:30">
      <c r="Y1908" s="50"/>
      <c r="Z1908" s="55"/>
      <c r="AA1908" s="98"/>
      <c r="AD1908" s="94" t="str">
        <f t="shared" si="72"/>
        <v/>
      </c>
    </row>
    <row r="1909" spans="25:30">
      <c r="Y1909" s="50"/>
      <c r="Z1909" s="55"/>
      <c r="AA1909" s="98"/>
      <c r="AD1909" s="94" t="str">
        <f t="shared" si="72"/>
        <v/>
      </c>
    </row>
    <row r="1910" spans="25:30">
      <c r="Y1910" s="50"/>
      <c r="Z1910" s="55"/>
      <c r="AA1910" s="98"/>
      <c r="AD1910" s="94" t="str">
        <f t="shared" si="72"/>
        <v/>
      </c>
    </row>
    <row r="1911" spans="25:30">
      <c r="Y1911" s="50"/>
      <c r="Z1911" s="55"/>
      <c r="AA1911" s="98"/>
      <c r="AD1911" s="94" t="str">
        <f t="shared" si="72"/>
        <v/>
      </c>
    </row>
    <row r="1912" spans="25:30">
      <c r="Y1912" s="50"/>
      <c r="Z1912" s="55"/>
      <c r="AA1912" s="98"/>
      <c r="AD1912" s="94" t="str">
        <f t="shared" si="72"/>
        <v/>
      </c>
    </row>
    <row r="1913" spans="25:30">
      <c r="Y1913" s="50"/>
      <c r="Z1913" s="55"/>
      <c r="AA1913" s="98"/>
      <c r="AD1913" s="94" t="str">
        <f t="shared" si="72"/>
        <v/>
      </c>
    </row>
    <row r="1914" spans="25:30">
      <c r="Y1914" s="50"/>
      <c r="Z1914" s="55"/>
      <c r="AA1914" s="98"/>
      <c r="AD1914" s="94" t="str">
        <f t="shared" si="72"/>
        <v/>
      </c>
    </row>
    <row r="1915" spans="25:30">
      <c r="Y1915" s="50"/>
      <c r="Z1915" s="55"/>
      <c r="AA1915" s="98"/>
      <c r="AD1915" s="94" t="str">
        <f t="shared" si="72"/>
        <v/>
      </c>
    </row>
    <row r="1916" spans="25:30">
      <c r="Y1916" s="50"/>
      <c r="Z1916" s="55"/>
      <c r="AA1916" s="98"/>
      <c r="AD1916" s="94" t="str">
        <f t="shared" si="72"/>
        <v/>
      </c>
    </row>
    <row r="1917" spans="25:30">
      <c r="Y1917" s="50"/>
      <c r="Z1917" s="55"/>
      <c r="AA1917" s="98"/>
      <c r="AD1917" s="94" t="str">
        <f t="shared" si="72"/>
        <v/>
      </c>
    </row>
    <row r="1918" spans="25:30">
      <c r="Y1918" s="50"/>
      <c r="Z1918" s="55"/>
      <c r="AA1918" s="98"/>
      <c r="AD1918" s="94" t="str">
        <f t="shared" si="72"/>
        <v/>
      </c>
    </row>
    <row r="1919" spans="25:30">
      <c r="Y1919" s="50"/>
      <c r="Z1919" s="55"/>
      <c r="AA1919" s="98"/>
      <c r="AD1919" s="94" t="str">
        <f t="shared" si="72"/>
        <v/>
      </c>
    </row>
    <row r="1920" spans="25:30">
      <c r="Y1920" s="50"/>
      <c r="Z1920" s="55"/>
      <c r="AA1920" s="98"/>
      <c r="AD1920" s="94" t="str">
        <f t="shared" si="72"/>
        <v/>
      </c>
    </row>
    <row r="1921" spans="25:30">
      <c r="Y1921" s="50"/>
      <c r="Z1921" s="55"/>
      <c r="AA1921" s="98"/>
      <c r="AD1921" s="94" t="str">
        <f t="shared" si="72"/>
        <v/>
      </c>
    </row>
    <row r="1922" spans="25:30">
      <c r="Y1922" s="50"/>
      <c r="Z1922" s="55"/>
      <c r="AA1922" s="98"/>
      <c r="AD1922" s="94" t="str">
        <f t="shared" si="72"/>
        <v/>
      </c>
    </row>
    <row r="1923" spans="25:30">
      <c r="Y1923" s="50"/>
      <c r="Z1923" s="55"/>
      <c r="AA1923" s="98"/>
      <c r="AD1923" s="94" t="str">
        <f t="shared" si="72"/>
        <v/>
      </c>
    </row>
    <row r="1924" spans="25:30">
      <c r="Y1924" s="50"/>
      <c r="Z1924" s="55"/>
      <c r="AA1924" s="98"/>
      <c r="AD1924" s="94" t="str">
        <f t="shared" si="72"/>
        <v/>
      </c>
    </row>
    <row r="1925" spans="25:30">
      <c r="Y1925" s="50"/>
      <c r="Z1925" s="55"/>
      <c r="AA1925" s="98"/>
      <c r="AD1925" s="94" t="str">
        <f t="shared" si="72"/>
        <v/>
      </c>
    </row>
    <row r="1926" spans="25:30">
      <c r="Y1926" s="50"/>
      <c r="Z1926" s="55"/>
      <c r="AA1926" s="98"/>
      <c r="AD1926" s="94" t="str">
        <f t="shared" si="72"/>
        <v/>
      </c>
    </row>
    <row r="1927" spans="25:30">
      <c r="Y1927" s="50"/>
      <c r="Z1927" s="55"/>
      <c r="AA1927" s="98"/>
      <c r="AD1927" s="94" t="str">
        <f t="shared" si="72"/>
        <v/>
      </c>
    </row>
    <row r="1928" spans="25:30">
      <c r="Y1928" s="50"/>
      <c r="Z1928" s="55"/>
      <c r="AA1928" s="98"/>
      <c r="AD1928" s="94" t="str">
        <f t="shared" si="72"/>
        <v/>
      </c>
    </row>
    <row r="1929" spans="25:30">
      <c r="Y1929" s="50"/>
      <c r="Z1929" s="55"/>
      <c r="AA1929" s="98"/>
      <c r="AD1929" s="94" t="str">
        <f t="shared" si="72"/>
        <v/>
      </c>
    </row>
    <row r="1930" spans="25:30">
      <c r="Y1930" s="50"/>
      <c r="Z1930" s="55"/>
      <c r="AA1930" s="98"/>
      <c r="AD1930" s="94" t="str">
        <f t="shared" si="72"/>
        <v/>
      </c>
    </row>
    <row r="1931" spans="25:30">
      <c r="Y1931" s="50"/>
      <c r="Z1931" s="55"/>
      <c r="AA1931" s="98"/>
      <c r="AD1931" s="94" t="str">
        <f t="shared" si="72"/>
        <v/>
      </c>
    </row>
    <row r="1932" spans="25:30">
      <c r="Y1932" s="50"/>
      <c r="Z1932" s="55"/>
      <c r="AA1932" s="98"/>
      <c r="AD1932" s="94" t="str">
        <f t="shared" si="72"/>
        <v/>
      </c>
    </row>
    <row r="1933" spans="25:30">
      <c r="Y1933" s="50"/>
      <c r="Z1933" s="55"/>
      <c r="AA1933" s="98"/>
      <c r="AD1933" s="94" t="str">
        <f t="shared" si="72"/>
        <v/>
      </c>
    </row>
    <row r="1934" spans="25:30">
      <c r="Y1934" s="50"/>
      <c r="Z1934" s="55"/>
      <c r="AA1934" s="98"/>
      <c r="AD1934" s="94" t="str">
        <f t="shared" si="72"/>
        <v/>
      </c>
    </row>
    <row r="1935" spans="25:30">
      <c r="Y1935" s="50"/>
      <c r="Z1935" s="55"/>
      <c r="AA1935" s="98"/>
      <c r="AD1935" s="94" t="str">
        <f t="shared" si="72"/>
        <v/>
      </c>
    </row>
    <row r="1936" spans="25:30">
      <c r="Y1936" s="50"/>
      <c r="Z1936" s="55"/>
      <c r="AA1936" s="98"/>
      <c r="AD1936" s="94" t="str">
        <f t="shared" si="72"/>
        <v/>
      </c>
    </row>
    <row r="1937" spans="25:30">
      <c r="Y1937" s="50"/>
      <c r="Z1937" s="55"/>
      <c r="AA1937" s="98"/>
      <c r="AD1937" s="94" t="str">
        <f t="shared" si="72"/>
        <v/>
      </c>
    </row>
    <row r="1938" spans="25:30">
      <c r="Y1938" s="50"/>
      <c r="Z1938" s="55"/>
      <c r="AA1938" s="98"/>
      <c r="AD1938" s="94" t="str">
        <f t="shared" si="72"/>
        <v/>
      </c>
    </row>
    <row r="1939" spans="25:30">
      <c r="Y1939" s="50"/>
      <c r="Z1939" s="55"/>
      <c r="AA1939" s="98"/>
      <c r="AD1939" s="94" t="str">
        <f t="shared" ref="AD1939:AD2002" si="73">IFERROR(VLOOKUP(AC1939,AA:AB,2,FALSE),"")</f>
        <v/>
      </c>
    </row>
    <row r="1940" spans="25:30">
      <c r="Y1940" s="50"/>
      <c r="Z1940" s="55"/>
      <c r="AA1940" s="98"/>
      <c r="AD1940" s="94" t="str">
        <f t="shared" si="73"/>
        <v/>
      </c>
    </row>
    <row r="1941" spans="25:30">
      <c r="Y1941" s="50"/>
      <c r="Z1941" s="55"/>
      <c r="AA1941" s="98"/>
      <c r="AD1941" s="94" t="str">
        <f t="shared" si="73"/>
        <v/>
      </c>
    </row>
    <row r="1942" spans="25:30">
      <c r="Y1942" s="50"/>
      <c r="Z1942" s="55"/>
      <c r="AA1942" s="98"/>
      <c r="AD1942" s="94" t="str">
        <f t="shared" si="73"/>
        <v/>
      </c>
    </row>
    <row r="1943" spans="25:30">
      <c r="Y1943" s="50"/>
      <c r="Z1943" s="55"/>
      <c r="AA1943" s="98"/>
      <c r="AD1943" s="94" t="str">
        <f t="shared" si="73"/>
        <v/>
      </c>
    </row>
    <row r="1944" spans="25:30">
      <c r="Y1944" s="50"/>
      <c r="Z1944" s="55"/>
      <c r="AA1944" s="98"/>
      <c r="AD1944" s="94" t="str">
        <f t="shared" si="73"/>
        <v/>
      </c>
    </row>
    <row r="1945" spans="25:30">
      <c r="Y1945" s="50"/>
      <c r="Z1945" s="55"/>
      <c r="AA1945" s="98"/>
      <c r="AD1945" s="94" t="str">
        <f t="shared" si="73"/>
        <v/>
      </c>
    </row>
    <row r="1946" spans="25:30">
      <c r="Y1946" s="50"/>
      <c r="Z1946" s="55"/>
      <c r="AA1946" s="98"/>
      <c r="AD1946" s="94" t="str">
        <f t="shared" si="73"/>
        <v/>
      </c>
    </row>
    <row r="1947" spans="25:30">
      <c r="Y1947" s="50"/>
      <c r="Z1947" s="55"/>
      <c r="AA1947" s="98"/>
      <c r="AD1947" s="94" t="str">
        <f t="shared" si="73"/>
        <v/>
      </c>
    </row>
    <row r="1948" spans="25:30">
      <c r="Y1948" s="50"/>
      <c r="Z1948" s="55"/>
      <c r="AA1948" s="98"/>
      <c r="AD1948" s="94" t="str">
        <f t="shared" si="73"/>
        <v/>
      </c>
    </row>
    <row r="1949" spans="25:30">
      <c r="Y1949" s="50"/>
      <c r="Z1949" s="55"/>
      <c r="AA1949" s="98"/>
      <c r="AD1949" s="94" t="str">
        <f t="shared" si="73"/>
        <v/>
      </c>
    </row>
    <row r="1950" spans="25:30">
      <c r="Y1950" s="50"/>
      <c r="Z1950" s="55"/>
      <c r="AA1950" s="98"/>
      <c r="AD1950" s="94" t="str">
        <f t="shared" si="73"/>
        <v/>
      </c>
    </row>
    <row r="1951" spans="25:30">
      <c r="Y1951" s="50"/>
      <c r="Z1951" s="55"/>
      <c r="AA1951" s="98"/>
      <c r="AD1951" s="94" t="str">
        <f t="shared" si="73"/>
        <v/>
      </c>
    </row>
    <row r="1952" spans="25:30">
      <c r="Y1952" s="50"/>
      <c r="Z1952" s="55"/>
      <c r="AA1952" s="98"/>
      <c r="AD1952" s="94" t="str">
        <f t="shared" si="73"/>
        <v/>
      </c>
    </row>
    <row r="1953" spans="25:30">
      <c r="Y1953" s="50"/>
      <c r="Z1953" s="55"/>
      <c r="AA1953" s="98"/>
      <c r="AD1953" s="94" t="str">
        <f t="shared" si="73"/>
        <v/>
      </c>
    </row>
    <row r="1954" spans="25:30">
      <c r="Y1954" s="50"/>
      <c r="Z1954" s="55"/>
      <c r="AA1954" s="98"/>
      <c r="AD1954" s="94" t="str">
        <f t="shared" si="73"/>
        <v/>
      </c>
    </row>
    <row r="1955" spans="25:30">
      <c r="Y1955" s="50"/>
      <c r="Z1955" s="55"/>
      <c r="AA1955" s="98"/>
      <c r="AD1955" s="94" t="str">
        <f t="shared" si="73"/>
        <v/>
      </c>
    </row>
    <row r="1956" spans="25:30">
      <c r="Y1956" s="50"/>
      <c r="Z1956" s="55"/>
      <c r="AA1956" s="98"/>
      <c r="AD1956" s="94" t="str">
        <f t="shared" si="73"/>
        <v/>
      </c>
    </row>
    <row r="1957" spans="25:30">
      <c r="Y1957" s="50"/>
      <c r="Z1957" s="55"/>
      <c r="AA1957" s="98"/>
      <c r="AD1957" s="94" t="str">
        <f t="shared" si="73"/>
        <v/>
      </c>
    </row>
    <row r="1958" spans="25:30">
      <c r="Y1958" s="50"/>
      <c r="Z1958" s="55"/>
      <c r="AA1958" s="98"/>
      <c r="AD1958" s="94" t="str">
        <f t="shared" si="73"/>
        <v/>
      </c>
    </row>
    <row r="1959" spans="25:30">
      <c r="Y1959" s="50"/>
      <c r="Z1959" s="55"/>
      <c r="AA1959" s="98"/>
      <c r="AD1959" s="94" t="str">
        <f t="shared" si="73"/>
        <v/>
      </c>
    </row>
    <row r="1960" spans="25:30">
      <c r="Y1960" s="50"/>
      <c r="Z1960" s="55"/>
      <c r="AA1960" s="98"/>
      <c r="AD1960" s="94" t="str">
        <f t="shared" si="73"/>
        <v/>
      </c>
    </row>
    <row r="1961" spans="25:30">
      <c r="Y1961" s="50"/>
      <c r="Z1961" s="55"/>
      <c r="AA1961" s="98"/>
      <c r="AD1961" s="94" t="str">
        <f t="shared" si="73"/>
        <v/>
      </c>
    </row>
    <row r="1962" spans="25:30">
      <c r="Y1962" s="50"/>
      <c r="Z1962" s="55"/>
      <c r="AA1962" s="98"/>
      <c r="AD1962" s="94" t="str">
        <f t="shared" si="73"/>
        <v/>
      </c>
    </row>
    <row r="1963" spans="25:30">
      <c r="Y1963" s="50"/>
      <c r="Z1963" s="55"/>
      <c r="AA1963" s="98"/>
      <c r="AD1963" s="94" t="str">
        <f t="shared" si="73"/>
        <v/>
      </c>
    </row>
    <row r="1964" spans="25:30">
      <c r="Y1964" s="50"/>
      <c r="Z1964" s="55"/>
      <c r="AA1964" s="98"/>
      <c r="AD1964" s="94" t="str">
        <f t="shared" si="73"/>
        <v/>
      </c>
    </row>
    <row r="1965" spans="25:30">
      <c r="Y1965" s="50"/>
      <c r="Z1965" s="55"/>
      <c r="AA1965" s="98"/>
      <c r="AD1965" s="94" t="str">
        <f t="shared" si="73"/>
        <v/>
      </c>
    </row>
    <row r="1966" spans="25:30">
      <c r="Y1966" s="50"/>
      <c r="Z1966" s="55"/>
      <c r="AA1966" s="98"/>
      <c r="AD1966" s="94" t="str">
        <f t="shared" si="73"/>
        <v/>
      </c>
    </row>
    <row r="1967" spans="25:30">
      <c r="Y1967" s="50"/>
      <c r="Z1967" s="55"/>
      <c r="AA1967" s="98"/>
      <c r="AD1967" s="94" t="str">
        <f t="shared" si="73"/>
        <v/>
      </c>
    </row>
    <row r="1968" spans="25:30">
      <c r="Y1968" s="50"/>
      <c r="Z1968" s="55"/>
      <c r="AA1968" s="98"/>
      <c r="AD1968" s="94" t="str">
        <f t="shared" si="73"/>
        <v/>
      </c>
    </row>
    <row r="1969" spans="25:30">
      <c r="Y1969" s="50"/>
      <c r="Z1969" s="55"/>
      <c r="AA1969" s="98"/>
      <c r="AD1969" s="94" t="str">
        <f t="shared" si="73"/>
        <v/>
      </c>
    </row>
    <row r="1970" spans="25:30">
      <c r="Y1970" s="50"/>
      <c r="Z1970" s="55"/>
      <c r="AA1970" s="98"/>
      <c r="AD1970" s="94" t="str">
        <f t="shared" si="73"/>
        <v/>
      </c>
    </row>
    <row r="1971" spans="25:30">
      <c r="Y1971" s="50"/>
      <c r="Z1971" s="55"/>
      <c r="AA1971" s="98"/>
      <c r="AD1971" s="94" t="str">
        <f t="shared" si="73"/>
        <v/>
      </c>
    </row>
    <row r="1972" spans="25:30">
      <c r="Y1972" s="50"/>
      <c r="Z1972" s="55"/>
      <c r="AA1972" s="98"/>
      <c r="AD1972" s="94" t="str">
        <f t="shared" si="73"/>
        <v/>
      </c>
    </row>
    <row r="1973" spans="25:30">
      <c r="Y1973" s="50"/>
      <c r="Z1973" s="55"/>
      <c r="AA1973" s="98"/>
      <c r="AD1973" s="94" t="str">
        <f t="shared" si="73"/>
        <v/>
      </c>
    </row>
    <row r="1974" spans="25:30">
      <c r="Y1974" s="50"/>
      <c r="Z1974" s="55"/>
      <c r="AA1974" s="98"/>
      <c r="AD1974" s="94" t="str">
        <f t="shared" si="73"/>
        <v/>
      </c>
    </row>
    <row r="1975" spans="25:30">
      <c r="Y1975" s="50"/>
      <c r="Z1975" s="55"/>
      <c r="AA1975" s="98"/>
      <c r="AD1975" s="94" t="str">
        <f t="shared" si="73"/>
        <v/>
      </c>
    </row>
    <row r="1976" spans="25:30">
      <c r="Y1976" s="50"/>
      <c r="Z1976" s="55"/>
      <c r="AA1976" s="98"/>
      <c r="AD1976" s="94" t="str">
        <f t="shared" si="73"/>
        <v/>
      </c>
    </row>
    <row r="1977" spans="25:30">
      <c r="Y1977" s="50"/>
      <c r="Z1977" s="55"/>
      <c r="AA1977" s="98"/>
      <c r="AD1977" s="94" t="str">
        <f t="shared" si="73"/>
        <v/>
      </c>
    </row>
    <row r="1978" spans="25:30">
      <c r="Y1978" s="50"/>
      <c r="Z1978" s="55"/>
      <c r="AA1978" s="98"/>
      <c r="AD1978" s="94" t="str">
        <f t="shared" si="73"/>
        <v/>
      </c>
    </row>
    <row r="1979" spans="25:30">
      <c r="Y1979" s="50"/>
      <c r="Z1979" s="55"/>
      <c r="AA1979" s="98"/>
      <c r="AD1979" s="94" t="str">
        <f t="shared" si="73"/>
        <v/>
      </c>
    </row>
    <row r="1980" spans="25:30">
      <c r="Y1980" s="50"/>
      <c r="Z1980" s="55"/>
      <c r="AA1980" s="98"/>
      <c r="AD1980" s="94" t="str">
        <f t="shared" si="73"/>
        <v/>
      </c>
    </row>
    <row r="1981" spans="25:30">
      <c r="Y1981" s="50"/>
      <c r="Z1981" s="55"/>
      <c r="AA1981" s="98"/>
      <c r="AD1981" s="94" t="str">
        <f t="shared" si="73"/>
        <v/>
      </c>
    </row>
    <row r="1982" spans="25:30">
      <c r="Y1982" s="50"/>
      <c r="Z1982" s="55"/>
      <c r="AA1982" s="98"/>
      <c r="AD1982" s="94" t="str">
        <f t="shared" si="73"/>
        <v/>
      </c>
    </row>
    <row r="1983" spans="25:30">
      <c r="Y1983" s="50"/>
      <c r="Z1983" s="55"/>
      <c r="AA1983" s="98"/>
      <c r="AD1983" s="94" t="str">
        <f t="shared" si="73"/>
        <v/>
      </c>
    </row>
    <row r="1984" spans="25:30">
      <c r="Y1984" s="50"/>
      <c r="Z1984" s="55"/>
      <c r="AA1984" s="98"/>
      <c r="AD1984" s="94" t="str">
        <f t="shared" si="73"/>
        <v/>
      </c>
    </row>
    <row r="1985" spans="25:30">
      <c r="Y1985" s="50"/>
      <c r="Z1985" s="55"/>
      <c r="AA1985" s="98"/>
      <c r="AD1985" s="94" t="str">
        <f t="shared" si="73"/>
        <v/>
      </c>
    </row>
    <row r="1986" spans="25:30">
      <c r="Y1986" s="50"/>
      <c r="Z1986" s="55"/>
      <c r="AA1986" s="98"/>
      <c r="AD1986" s="94" t="str">
        <f t="shared" si="73"/>
        <v/>
      </c>
    </row>
    <row r="1987" spans="25:30">
      <c r="Y1987" s="50"/>
      <c r="Z1987" s="55"/>
      <c r="AA1987" s="98"/>
      <c r="AD1987" s="94" t="str">
        <f t="shared" si="73"/>
        <v/>
      </c>
    </row>
    <row r="1988" spans="25:30">
      <c r="Y1988" s="50"/>
      <c r="Z1988" s="55"/>
      <c r="AA1988" s="98"/>
      <c r="AD1988" s="94" t="str">
        <f t="shared" si="73"/>
        <v/>
      </c>
    </row>
    <row r="1989" spans="25:30">
      <c r="Y1989" s="50"/>
      <c r="Z1989" s="55"/>
      <c r="AA1989" s="98"/>
      <c r="AD1989" s="94" t="str">
        <f t="shared" si="73"/>
        <v/>
      </c>
    </row>
    <row r="1990" spans="25:30">
      <c r="Y1990" s="50"/>
      <c r="Z1990" s="55"/>
      <c r="AA1990" s="98"/>
      <c r="AD1990" s="94" t="str">
        <f t="shared" si="73"/>
        <v/>
      </c>
    </row>
    <row r="1991" spans="25:30">
      <c r="Y1991" s="50"/>
      <c r="Z1991" s="55"/>
      <c r="AA1991" s="98"/>
      <c r="AD1991" s="94" t="str">
        <f t="shared" si="73"/>
        <v/>
      </c>
    </row>
    <row r="1992" spans="25:30">
      <c r="Y1992" s="50"/>
      <c r="Z1992" s="55"/>
      <c r="AA1992" s="98"/>
      <c r="AD1992" s="94" t="str">
        <f t="shared" si="73"/>
        <v/>
      </c>
    </row>
    <row r="1993" spans="25:30">
      <c r="Y1993" s="50"/>
      <c r="Z1993" s="55"/>
      <c r="AA1993" s="98"/>
      <c r="AD1993" s="94" t="str">
        <f t="shared" si="73"/>
        <v/>
      </c>
    </row>
    <row r="1994" spans="25:30">
      <c r="Y1994" s="50"/>
      <c r="Z1994" s="55"/>
      <c r="AA1994" s="98"/>
      <c r="AD1994" s="94" t="str">
        <f t="shared" si="73"/>
        <v/>
      </c>
    </row>
    <row r="1995" spans="25:30">
      <c r="Y1995" s="50"/>
      <c r="Z1995" s="55"/>
      <c r="AA1995" s="98"/>
      <c r="AD1995" s="94" t="str">
        <f t="shared" si="73"/>
        <v/>
      </c>
    </row>
    <row r="1996" spans="25:30">
      <c r="Y1996" s="50"/>
      <c r="Z1996" s="55"/>
      <c r="AA1996" s="98"/>
      <c r="AD1996" s="94" t="str">
        <f t="shared" si="73"/>
        <v/>
      </c>
    </row>
    <row r="1997" spans="25:30">
      <c r="Y1997" s="50"/>
      <c r="Z1997" s="55"/>
      <c r="AA1997" s="98"/>
      <c r="AD1997" s="94" t="str">
        <f t="shared" si="73"/>
        <v/>
      </c>
    </row>
    <row r="1998" spans="25:30">
      <c r="Y1998" s="50"/>
      <c r="Z1998" s="55"/>
      <c r="AA1998" s="98"/>
      <c r="AD1998" s="94" t="str">
        <f t="shared" si="73"/>
        <v/>
      </c>
    </row>
    <row r="1999" spans="25:30">
      <c r="Y1999" s="50"/>
      <c r="Z1999" s="55"/>
      <c r="AA1999" s="98"/>
      <c r="AD1999" s="94" t="str">
        <f t="shared" si="73"/>
        <v/>
      </c>
    </row>
    <row r="2000" spans="25:30">
      <c r="Y2000" s="50"/>
      <c r="Z2000" s="55"/>
      <c r="AA2000" s="98"/>
      <c r="AD2000" s="94" t="str">
        <f t="shared" si="73"/>
        <v/>
      </c>
    </row>
    <row r="2001" spans="25:30">
      <c r="Y2001" s="50"/>
      <c r="Z2001" s="55"/>
      <c r="AA2001" s="98"/>
      <c r="AD2001" s="94" t="str">
        <f t="shared" si="73"/>
        <v/>
      </c>
    </row>
    <row r="2002" spans="25:30">
      <c r="Y2002" s="50"/>
      <c r="Z2002" s="55"/>
      <c r="AA2002" s="98"/>
      <c r="AD2002" s="94" t="str">
        <f t="shared" si="73"/>
        <v/>
      </c>
    </row>
    <row r="2003" spans="25:30">
      <c r="Y2003" s="50"/>
      <c r="Z2003" s="55"/>
      <c r="AA2003" s="98"/>
      <c r="AD2003" s="94" t="str">
        <f t="shared" ref="AD2003:AD2066" si="74">IFERROR(VLOOKUP(AC2003,AA:AB,2,FALSE),"")</f>
        <v/>
      </c>
    </row>
    <row r="2004" spans="25:30">
      <c r="Y2004" s="50"/>
      <c r="Z2004" s="55"/>
      <c r="AA2004" s="98"/>
      <c r="AD2004" s="94" t="str">
        <f t="shared" si="74"/>
        <v/>
      </c>
    </row>
    <row r="2005" spans="25:30">
      <c r="Y2005" s="50"/>
      <c r="Z2005" s="55"/>
      <c r="AA2005" s="98"/>
      <c r="AD2005" s="94" t="str">
        <f t="shared" si="74"/>
        <v/>
      </c>
    </row>
    <row r="2006" spans="25:30">
      <c r="Y2006" s="50"/>
      <c r="Z2006" s="55"/>
      <c r="AA2006" s="98"/>
      <c r="AD2006" s="94" t="str">
        <f t="shared" si="74"/>
        <v/>
      </c>
    </row>
    <row r="2007" spans="25:30">
      <c r="Y2007" s="50"/>
      <c r="Z2007" s="55"/>
      <c r="AA2007" s="98"/>
      <c r="AD2007" s="94" t="str">
        <f t="shared" si="74"/>
        <v/>
      </c>
    </row>
    <row r="2008" spans="25:30">
      <c r="Y2008" s="50"/>
      <c r="Z2008" s="55"/>
      <c r="AA2008" s="98"/>
      <c r="AD2008" s="94" t="str">
        <f t="shared" si="74"/>
        <v/>
      </c>
    </row>
    <row r="2009" spans="25:30">
      <c r="Y2009" s="50"/>
      <c r="Z2009" s="55"/>
      <c r="AA2009" s="98"/>
      <c r="AD2009" s="94" t="str">
        <f t="shared" si="74"/>
        <v/>
      </c>
    </row>
    <row r="2010" spans="25:30">
      <c r="Y2010" s="50"/>
      <c r="Z2010" s="55"/>
      <c r="AA2010" s="98"/>
      <c r="AD2010" s="94" t="str">
        <f t="shared" si="74"/>
        <v/>
      </c>
    </row>
    <row r="2011" spans="25:30">
      <c r="Y2011" s="50"/>
      <c r="Z2011" s="55"/>
      <c r="AA2011" s="98"/>
      <c r="AD2011" s="94" t="str">
        <f t="shared" si="74"/>
        <v/>
      </c>
    </row>
    <row r="2012" spans="25:30">
      <c r="Y2012" s="50"/>
      <c r="Z2012" s="55"/>
      <c r="AA2012" s="98"/>
      <c r="AD2012" s="94" t="str">
        <f t="shared" si="74"/>
        <v/>
      </c>
    </row>
    <row r="2013" spans="25:30">
      <c r="Y2013" s="50"/>
      <c r="Z2013" s="55"/>
      <c r="AA2013" s="98"/>
      <c r="AD2013" s="94" t="str">
        <f t="shared" si="74"/>
        <v/>
      </c>
    </row>
    <row r="2014" spans="25:30">
      <c r="Y2014" s="50"/>
      <c r="Z2014" s="55"/>
      <c r="AA2014" s="98"/>
      <c r="AD2014" s="94" t="str">
        <f t="shared" si="74"/>
        <v/>
      </c>
    </row>
    <row r="2015" spans="25:30">
      <c r="Y2015" s="50"/>
      <c r="Z2015" s="55"/>
      <c r="AA2015" s="98"/>
      <c r="AD2015" s="94" t="str">
        <f t="shared" si="74"/>
        <v/>
      </c>
    </row>
    <row r="2016" spans="25:30">
      <c r="Y2016" s="50"/>
      <c r="Z2016" s="55"/>
      <c r="AA2016" s="98"/>
      <c r="AD2016" s="94" t="str">
        <f t="shared" si="74"/>
        <v/>
      </c>
    </row>
    <row r="2017" spans="25:30">
      <c r="Y2017" s="50"/>
      <c r="Z2017" s="55"/>
      <c r="AA2017" s="98"/>
      <c r="AD2017" s="94" t="str">
        <f t="shared" si="74"/>
        <v/>
      </c>
    </row>
    <row r="2018" spans="25:30">
      <c r="Y2018" s="50"/>
      <c r="Z2018" s="55"/>
      <c r="AA2018" s="98"/>
      <c r="AD2018" s="94" t="str">
        <f t="shared" si="74"/>
        <v/>
      </c>
    </row>
    <row r="2019" spans="25:30">
      <c r="Y2019" s="50"/>
      <c r="Z2019" s="55"/>
      <c r="AA2019" s="98"/>
      <c r="AD2019" s="94" t="str">
        <f t="shared" si="74"/>
        <v/>
      </c>
    </row>
    <row r="2020" spans="25:30">
      <c r="Y2020" s="50"/>
      <c r="Z2020" s="55"/>
      <c r="AA2020" s="98"/>
      <c r="AD2020" s="94" t="str">
        <f t="shared" si="74"/>
        <v/>
      </c>
    </row>
    <row r="2021" spans="25:30">
      <c r="Y2021" s="50"/>
      <c r="Z2021" s="55"/>
      <c r="AA2021" s="98"/>
      <c r="AD2021" s="94" t="str">
        <f t="shared" si="74"/>
        <v/>
      </c>
    </row>
    <row r="2022" spans="25:30">
      <c r="Y2022" s="50"/>
      <c r="Z2022" s="55"/>
      <c r="AA2022" s="98"/>
      <c r="AD2022" s="94" t="str">
        <f t="shared" si="74"/>
        <v/>
      </c>
    </row>
    <row r="2023" spans="25:30">
      <c r="Y2023" s="50"/>
      <c r="Z2023" s="55"/>
      <c r="AA2023" s="98"/>
      <c r="AD2023" s="94" t="str">
        <f t="shared" si="74"/>
        <v/>
      </c>
    </row>
    <row r="2024" spans="25:30">
      <c r="Y2024" s="50"/>
      <c r="Z2024" s="55"/>
      <c r="AA2024" s="98"/>
      <c r="AD2024" s="94" t="str">
        <f t="shared" si="74"/>
        <v/>
      </c>
    </row>
    <row r="2025" spans="25:30">
      <c r="Y2025" s="50"/>
      <c r="Z2025" s="55"/>
      <c r="AA2025" s="98"/>
      <c r="AD2025" s="94" t="str">
        <f t="shared" si="74"/>
        <v/>
      </c>
    </row>
    <row r="2026" spans="25:30">
      <c r="Y2026" s="50"/>
      <c r="Z2026" s="55"/>
      <c r="AA2026" s="98"/>
      <c r="AD2026" s="94" t="str">
        <f t="shared" si="74"/>
        <v/>
      </c>
    </row>
    <row r="2027" spans="25:30">
      <c r="Y2027" s="50"/>
      <c r="Z2027" s="55"/>
      <c r="AA2027" s="98"/>
      <c r="AD2027" s="94" t="str">
        <f t="shared" si="74"/>
        <v/>
      </c>
    </row>
    <row r="2028" spans="25:30">
      <c r="Y2028" s="50"/>
      <c r="Z2028" s="55"/>
      <c r="AA2028" s="98"/>
      <c r="AD2028" s="94" t="str">
        <f t="shared" si="74"/>
        <v/>
      </c>
    </row>
    <row r="2029" spans="25:30">
      <c r="Y2029" s="50"/>
      <c r="Z2029" s="55"/>
      <c r="AA2029" s="98"/>
      <c r="AD2029" s="94" t="str">
        <f t="shared" si="74"/>
        <v/>
      </c>
    </row>
    <row r="2030" spans="25:30">
      <c r="Y2030" s="50"/>
      <c r="Z2030" s="55"/>
      <c r="AA2030" s="98"/>
      <c r="AD2030" s="94" t="str">
        <f t="shared" si="74"/>
        <v/>
      </c>
    </row>
    <row r="2031" spans="25:30">
      <c r="Y2031" s="50"/>
      <c r="Z2031" s="55"/>
      <c r="AA2031" s="98"/>
      <c r="AD2031" s="94" t="str">
        <f t="shared" si="74"/>
        <v/>
      </c>
    </row>
    <row r="2032" spans="25:30">
      <c r="Y2032" s="50"/>
      <c r="Z2032" s="55"/>
      <c r="AA2032" s="98"/>
      <c r="AD2032" s="94" t="str">
        <f t="shared" si="74"/>
        <v/>
      </c>
    </row>
    <row r="2033" spans="25:30">
      <c r="Y2033" s="50"/>
      <c r="Z2033" s="55"/>
      <c r="AA2033" s="98"/>
      <c r="AD2033" s="94" t="str">
        <f t="shared" si="74"/>
        <v/>
      </c>
    </row>
    <row r="2034" spans="25:30">
      <c r="Y2034" s="50"/>
      <c r="Z2034" s="55"/>
      <c r="AA2034" s="98"/>
      <c r="AD2034" s="94" t="str">
        <f t="shared" si="74"/>
        <v/>
      </c>
    </row>
    <row r="2035" spans="25:30">
      <c r="Y2035" s="50"/>
      <c r="Z2035" s="55"/>
      <c r="AA2035" s="98"/>
      <c r="AD2035" s="94" t="str">
        <f t="shared" si="74"/>
        <v/>
      </c>
    </row>
    <row r="2036" spans="25:30">
      <c r="Y2036" s="50"/>
      <c r="Z2036" s="55"/>
      <c r="AA2036" s="98"/>
      <c r="AD2036" s="94" t="str">
        <f t="shared" si="74"/>
        <v/>
      </c>
    </row>
    <row r="2037" spans="25:30">
      <c r="Y2037" s="50"/>
      <c r="Z2037" s="55"/>
      <c r="AA2037" s="98"/>
      <c r="AD2037" s="94" t="str">
        <f t="shared" si="74"/>
        <v/>
      </c>
    </row>
    <row r="2038" spans="25:30">
      <c r="Y2038" s="50"/>
      <c r="Z2038" s="55"/>
      <c r="AA2038" s="98"/>
      <c r="AD2038" s="94" t="str">
        <f t="shared" si="74"/>
        <v/>
      </c>
    </row>
    <row r="2039" spans="25:30">
      <c r="Y2039" s="50"/>
      <c r="Z2039" s="55"/>
      <c r="AA2039" s="98"/>
      <c r="AD2039" s="94" t="str">
        <f t="shared" si="74"/>
        <v/>
      </c>
    </row>
    <row r="2040" spans="25:30">
      <c r="Y2040" s="50"/>
      <c r="Z2040" s="55"/>
      <c r="AA2040" s="98"/>
      <c r="AD2040" s="94" t="str">
        <f t="shared" si="74"/>
        <v/>
      </c>
    </row>
    <row r="2041" spans="25:30">
      <c r="Y2041" s="50"/>
      <c r="Z2041" s="55"/>
      <c r="AA2041" s="98"/>
      <c r="AD2041" s="94" t="str">
        <f t="shared" si="74"/>
        <v/>
      </c>
    </row>
    <row r="2042" spans="25:30">
      <c r="Y2042" s="50"/>
      <c r="Z2042" s="55"/>
      <c r="AA2042" s="98"/>
      <c r="AD2042" s="94" t="str">
        <f t="shared" si="74"/>
        <v/>
      </c>
    </row>
    <row r="2043" spans="25:30">
      <c r="Y2043" s="50"/>
      <c r="Z2043" s="55"/>
      <c r="AA2043" s="98"/>
      <c r="AD2043" s="94" t="str">
        <f t="shared" si="74"/>
        <v/>
      </c>
    </row>
    <row r="2044" spans="25:30">
      <c r="Y2044" s="50"/>
      <c r="Z2044" s="55"/>
      <c r="AA2044" s="98"/>
      <c r="AD2044" s="94" t="str">
        <f t="shared" si="74"/>
        <v/>
      </c>
    </row>
    <row r="2045" spans="25:30">
      <c r="Y2045" s="50"/>
      <c r="Z2045" s="55"/>
      <c r="AA2045" s="98"/>
      <c r="AD2045" s="94" t="str">
        <f t="shared" si="74"/>
        <v/>
      </c>
    </row>
    <row r="2046" spans="25:30">
      <c r="Y2046" s="50"/>
      <c r="Z2046" s="55"/>
      <c r="AA2046" s="98"/>
      <c r="AD2046" s="94" t="str">
        <f t="shared" si="74"/>
        <v/>
      </c>
    </row>
    <row r="2047" spans="25:30">
      <c r="Y2047" s="50"/>
      <c r="Z2047" s="55"/>
      <c r="AA2047" s="98"/>
      <c r="AD2047" s="94" t="str">
        <f t="shared" si="74"/>
        <v/>
      </c>
    </row>
    <row r="2048" spans="25:30">
      <c r="Y2048" s="50"/>
      <c r="Z2048" s="55"/>
      <c r="AA2048" s="98"/>
      <c r="AD2048" s="94" t="str">
        <f t="shared" si="74"/>
        <v/>
      </c>
    </row>
    <row r="2049" spans="25:30">
      <c r="Y2049" s="50"/>
      <c r="Z2049" s="55"/>
      <c r="AA2049" s="98"/>
      <c r="AD2049" s="94" t="str">
        <f t="shared" si="74"/>
        <v/>
      </c>
    </row>
    <row r="2050" spans="25:30">
      <c r="Y2050" s="50"/>
      <c r="Z2050" s="55"/>
      <c r="AA2050" s="98"/>
      <c r="AD2050" s="94" t="str">
        <f t="shared" si="74"/>
        <v/>
      </c>
    </row>
    <row r="2051" spans="25:30">
      <c r="Y2051" s="50"/>
      <c r="Z2051" s="55"/>
      <c r="AA2051" s="98"/>
      <c r="AD2051" s="94" t="str">
        <f t="shared" si="74"/>
        <v/>
      </c>
    </row>
    <row r="2052" spans="25:30">
      <c r="Y2052" s="50"/>
      <c r="Z2052" s="55"/>
      <c r="AA2052" s="98"/>
      <c r="AD2052" s="94" t="str">
        <f t="shared" si="74"/>
        <v/>
      </c>
    </row>
    <row r="2053" spans="25:30">
      <c r="Y2053" s="50"/>
      <c r="Z2053" s="55"/>
      <c r="AA2053" s="98"/>
      <c r="AD2053" s="94" t="str">
        <f t="shared" si="74"/>
        <v/>
      </c>
    </row>
    <row r="2054" spans="25:30">
      <c r="Y2054" s="50"/>
      <c r="Z2054" s="55"/>
      <c r="AA2054" s="98"/>
      <c r="AD2054" s="94" t="str">
        <f t="shared" si="74"/>
        <v/>
      </c>
    </row>
    <row r="2055" spans="25:30">
      <c r="Y2055" s="50"/>
      <c r="Z2055" s="55"/>
      <c r="AA2055" s="98"/>
      <c r="AD2055" s="94" t="str">
        <f t="shared" si="74"/>
        <v/>
      </c>
    </row>
    <row r="2056" spans="25:30">
      <c r="Y2056" s="50"/>
      <c r="Z2056" s="55"/>
      <c r="AA2056" s="98"/>
      <c r="AD2056" s="94" t="str">
        <f t="shared" si="74"/>
        <v/>
      </c>
    </row>
    <row r="2057" spans="25:30">
      <c r="Y2057" s="50"/>
      <c r="Z2057" s="55"/>
      <c r="AA2057" s="98"/>
      <c r="AD2057" s="94" t="str">
        <f t="shared" si="74"/>
        <v/>
      </c>
    </row>
    <row r="2058" spans="25:30">
      <c r="Y2058" s="50"/>
      <c r="Z2058" s="55"/>
      <c r="AA2058" s="98"/>
      <c r="AD2058" s="94" t="str">
        <f t="shared" si="74"/>
        <v/>
      </c>
    </row>
    <row r="2059" spans="25:30">
      <c r="Y2059" s="50"/>
      <c r="Z2059" s="55"/>
      <c r="AA2059" s="98"/>
      <c r="AD2059" s="94" t="str">
        <f t="shared" si="74"/>
        <v/>
      </c>
    </row>
    <row r="2060" spans="25:30">
      <c r="Y2060" s="50"/>
      <c r="Z2060" s="55"/>
      <c r="AA2060" s="98"/>
      <c r="AD2060" s="94" t="str">
        <f t="shared" si="74"/>
        <v/>
      </c>
    </row>
    <row r="2061" spans="25:30">
      <c r="Y2061" s="50"/>
      <c r="Z2061" s="55"/>
      <c r="AA2061" s="98"/>
      <c r="AD2061" s="94" t="str">
        <f t="shared" si="74"/>
        <v/>
      </c>
    </row>
    <row r="2062" spans="25:30">
      <c r="Y2062" s="50"/>
      <c r="Z2062" s="55"/>
      <c r="AA2062" s="98"/>
      <c r="AD2062" s="94" t="str">
        <f t="shared" si="74"/>
        <v/>
      </c>
    </row>
    <row r="2063" spans="25:30">
      <c r="Y2063" s="50"/>
      <c r="Z2063" s="55"/>
      <c r="AA2063" s="98"/>
      <c r="AD2063" s="94" t="str">
        <f t="shared" si="74"/>
        <v/>
      </c>
    </row>
    <row r="2064" spans="25:30">
      <c r="Y2064" s="50"/>
      <c r="Z2064" s="55"/>
      <c r="AB2064" s="94" t="str">
        <f t="shared" ref="AB2064:AB2071" si="75">IFERROR(VLOOKUP(AA2064,AA:AB,2,FALSE),"")</f>
        <v/>
      </c>
      <c r="AD2064" s="94" t="str">
        <f t="shared" si="74"/>
        <v/>
      </c>
    </row>
    <row r="2065" spans="25:38">
      <c r="Y2065" s="50"/>
      <c r="Z2065" s="55"/>
      <c r="AB2065" s="94" t="str">
        <f t="shared" si="75"/>
        <v/>
      </c>
      <c r="AD2065" s="94" t="str">
        <f t="shared" si="74"/>
        <v/>
      </c>
    </row>
    <row r="2066" spans="25:38">
      <c r="Y2066" s="50"/>
      <c r="Z2066" s="55"/>
      <c r="AB2066" s="94" t="str">
        <f t="shared" si="75"/>
        <v/>
      </c>
      <c r="AD2066" s="94" t="str">
        <f t="shared" si="74"/>
        <v/>
      </c>
    </row>
    <row r="2067" spans="25:38">
      <c r="Y2067" s="50"/>
      <c r="Z2067" s="55"/>
      <c r="AB2067" s="94" t="str">
        <f t="shared" si="75"/>
        <v/>
      </c>
      <c r="AD2067" s="94" t="str">
        <f t="shared" ref="AD2067" si="76">IFERROR(VLOOKUP(AC2067,AA:AB,2,FALSE),"")</f>
        <v/>
      </c>
    </row>
    <row r="2068" spans="25:38">
      <c r="Y2068" s="50"/>
      <c r="Z2068" s="55"/>
      <c r="AB2068" s="94" t="str">
        <f t="shared" si="75"/>
        <v/>
      </c>
      <c r="AJ2068" s="96"/>
      <c r="AL2068" s="94"/>
    </row>
    <row r="2069" spans="25:38">
      <c r="Y2069" s="50"/>
      <c r="Z2069" s="55"/>
      <c r="AB2069" s="94" t="str">
        <f t="shared" si="75"/>
        <v/>
      </c>
      <c r="AJ2069" s="96"/>
      <c r="AL2069" s="94"/>
    </row>
    <row r="2070" spans="25:38">
      <c r="Y2070" s="50"/>
      <c r="Z2070" s="55"/>
      <c r="AB2070" s="94" t="str">
        <f t="shared" si="75"/>
        <v/>
      </c>
      <c r="AJ2070" s="96"/>
      <c r="AL2070" s="94"/>
    </row>
    <row r="2071" spans="25:38">
      <c r="Y2071" s="50"/>
      <c r="Z2071" s="55"/>
      <c r="AB2071" s="94" t="str">
        <f t="shared" si="75"/>
        <v/>
      </c>
      <c r="AJ2071" s="96"/>
      <c r="AL2071" s="94"/>
    </row>
    <row r="2072" spans="25:38">
      <c r="Y2072" s="50"/>
      <c r="Z2072" s="55"/>
      <c r="AA2072" s="98"/>
      <c r="AJ2072" s="96"/>
      <c r="AL2072" s="94"/>
    </row>
    <row r="2073" spans="25:38">
      <c r="Y2073" s="50"/>
      <c r="Z2073" s="55"/>
      <c r="AA2073" s="98"/>
      <c r="AJ2073" s="96"/>
      <c r="AL2073" s="94"/>
    </row>
    <row r="2074" spans="25:38">
      <c r="Y2074" s="50"/>
      <c r="Z2074" s="55"/>
      <c r="AA2074" s="98"/>
      <c r="AJ2074" s="96"/>
      <c r="AL2074" s="94"/>
    </row>
    <row r="2075" spans="25:38">
      <c r="Y2075" s="50"/>
      <c r="Z2075" s="55"/>
      <c r="AA2075" s="98"/>
      <c r="AJ2075" s="96"/>
      <c r="AL2075" s="94"/>
    </row>
    <row r="2076" spans="25:38">
      <c r="Y2076" s="50"/>
      <c r="Z2076" s="55"/>
      <c r="AA2076" s="98"/>
      <c r="AD2076" s="94" t="str">
        <f t="shared" ref="AD2076:AD2120" si="77">IFERROR(VLOOKUP(AC2076,AA:AB,2,FALSE),"")</f>
        <v/>
      </c>
    </row>
    <row r="2077" spans="25:38">
      <c r="Y2077" s="50"/>
      <c r="Z2077" s="55"/>
      <c r="AA2077" s="98"/>
      <c r="AD2077" s="94" t="str">
        <f t="shared" si="77"/>
        <v/>
      </c>
    </row>
    <row r="2078" spans="25:38">
      <c r="Y2078" s="50"/>
      <c r="Z2078" s="55"/>
      <c r="AA2078" s="98"/>
      <c r="AD2078" s="94" t="str">
        <f t="shared" si="77"/>
        <v/>
      </c>
    </row>
    <row r="2079" spans="25:38">
      <c r="Y2079" s="50"/>
      <c r="Z2079" s="55"/>
      <c r="AA2079" s="98"/>
      <c r="AD2079" s="94" t="str">
        <f t="shared" si="77"/>
        <v/>
      </c>
    </row>
    <row r="2080" spans="25:38">
      <c r="Y2080" s="50"/>
      <c r="Z2080" s="55"/>
      <c r="AA2080" s="98"/>
      <c r="AD2080" s="94" t="str">
        <f t="shared" si="77"/>
        <v/>
      </c>
    </row>
    <row r="2081" spans="25:30">
      <c r="Y2081" s="50"/>
      <c r="Z2081" s="55"/>
      <c r="AA2081" s="98"/>
      <c r="AD2081" s="94" t="str">
        <f t="shared" si="77"/>
        <v/>
      </c>
    </row>
    <row r="2082" spans="25:30">
      <c r="Y2082" s="50"/>
      <c r="Z2082" s="55"/>
      <c r="AA2082" s="98"/>
      <c r="AD2082" s="94" t="str">
        <f t="shared" si="77"/>
        <v/>
      </c>
    </row>
    <row r="2083" spans="25:30">
      <c r="Y2083" s="50"/>
      <c r="Z2083" s="55"/>
      <c r="AA2083" s="98"/>
      <c r="AD2083" s="94" t="str">
        <f t="shared" si="77"/>
        <v/>
      </c>
    </row>
    <row r="2084" spans="25:30">
      <c r="Y2084" s="50"/>
      <c r="Z2084" s="55"/>
      <c r="AA2084" s="98"/>
      <c r="AD2084" s="94" t="str">
        <f t="shared" si="77"/>
        <v/>
      </c>
    </row>
    <row r="2085" spans="25:30">
      <c r="Y2085" s="50"/>
      <c r="Z2085" s="55"/>
      <c r="AA2085" s="98"/>
      <c r="AD2085" s="94" t="str">
        <f t="shared" si="77"/>
        <v/>
      </c>
    </row>
    <row r="2086" spans="25:30">
      <c r="Y2086" s="50"/>
      <c r="Z2086" s="55"/>
      <c r="AA2086" s="98"/>
      <c r="AD2086" s="94" t="str">
        <f t="shared" si="77"/>
        <v/>
      </c>
    </row>
    <row r="2087" spans="25:30">
      <c r="Y2087" s="50"/>
      <c r="Z2087" s="55"/>
      <c r="AA2087" s="98"/>
      <c r="AD2087" s="94" t="str">
        <f t="shared" si="77"/>
        <v/>
      </c>
    </row>
    <row r="2088" spans="25:30">
      <c r="Y2088" s="50"/>
      <c r="Z2088" s="55"/>
      <c r="AA2088" s="98"/>
      <c r="AD2088" s="94" t="str">
        <f t="shared" si="77"/>
        <v/>
      </c>
    </row>
    <row r="2089" spans="25:30">
      <c r="Y2089" s="50"/>
      <c r="Z2089" s="55"/>
      <c r="AA2089" s="98"/>
      <c r="AD2089" s="94" t="str">
        <f t="shared" si="77"/>
        <v/>
      </c>
    </row>
    <row r="2090" spans="25:30">
      <c r="Y2090" s="50"/>
      <c r="Z2090" s="55"/>
      <c r="AA2090" s="98"/>
      <c r="AD2090" s="94" t="str">
        <f t="shared" si="77"/>
        <v/>
      </c>
    </row>
    <row r="2091" spans="25:30">
      <c r="Y2091" s="50"/>
      <c r="Z2091" s="55"/>
      <c r="AA2091" s="98"/>
      <c r="AD2091" s="94" t="str">
        <f t="shared" si="77"/>
        <v/>
      </c>
    </row>
    <row r="2092" spans="25:30">
      <c r="Y2092" s="50"/>
      <c r="Z2092" s="55"/>
      <c r="AA2092" s="98"/>
      <c r="AD2092" s="94" t="str">
        <f t="shared" si="77"/>
        <v/>
      </c>
    </row>
    <row r="2093" spans="25:30">
      <c r="Y2093" s="50"/>
      <c r="Z2093" s="55"/>
      <c r="AA2093" s="98"/>
      <c r="AD2093" s="94" t="str">
        <f t="shared" si="77"/>
        <v/>
      </c>
    </row>
    <row r="2094" spans="25:30">
      <c r="Y2094" s="50"/>
      <c r="Z2094" s="55"/>
      <c r="AA2094" s="98"/>
      <c r="AD2094" s="94" t="str">
        <f t="shared" si="77"/>
        <v/>
      </c>
    </row>
    <row r="2095" spans="25:30">
      <c r="Y2095" s="50"/>
      <c r="Z2095" s="55"/>
      <c r="AA2095" s="98"/>
      <c r="AD2095" s="94" t="str">
        <f t="shared" si="77"/>
        <v/>
      </c>
    </row>
    <row r="2096" spans="25:30">
      <c r="Y2096" s="50"/>
      <c r="Z2096" s="55"/>
      <c r="AA2096" s="98"/>
      <c r="AD2096" s="94" t="str">
        <f t="shared" si="77"/>
        <v/>
      </c>
    </row>
    <row r="2097" spans="25:30">
      <c r="Y2097" s="50"/>
      <c r="Z2097" s="55"/>
      <c r="AA2097" s="98"/>
      <c r="AD2097" s="94" t="str">
        <f t="shared" si="77"/>
        <v/>
      </c>
    </row>
    <row r="2098" spans="25:30">
      <c r="Y2098" s="50"/>
      <c r="Z2098" s="55"/>
      <c r="AA2098" s="98"/>
      <c r="AD2098" s="94" t="str">
        <f t="shared" si="77"/>
        <v/>
      </c>
    </row>
    <row r="2099" spans="25:30">
      <c r="Y2099" s="50"/>
      <c r="Z2099" s="55"/>
      <c r="AA2099" s="98"/>
      <c r="AD2099" s="94" t="str">
        <f t="shared" si="77"/>
        <v/>
      </c>
    </row>
    <row r="2100" spans="25:30">
      <c r="Y2100" s="50"/>
      <c r="Z2100" s="55"/>
      <c r="AA2100" s="98"/>
      <c r="AD2100" s="94" t="str">
        <f t="shared" si="77"/>
        <v/>
      </c>
    </row>
    <row r="2101" spans="25:30">
      <c r="Y2101" s="50"/>
      <c r="Z2101" s="55"/>
      <c r="AA2101" s="98"/>
      <c r="AD2101" s="94" t="str">
        <f t="shared" si="77"/>
        <v/>
      </c>
    </row>
    <row r="2102" spans="25:30">
      <c r="Y2102" s="50"/>
      <c r="Z2102" s="55"/>
      <c r="AD2102" s="94" t="str">
        <f t="shared" si="77"/>
        <v/>
      </c>
    </row>
    <row r="2103" spans="25:30">
      <c r="Y2103" s="50"/>
      <c r="Z2103" s="55"/>
      <c r="AD2103" s="94" t="str">
        <f t="shared" si="77"/>
        <v/>
      </c>
    </row>
    <row r="2104" spans="25:30">
      <c r="Y2104" s="50"/>
      <c r="Z2104" s="55"/>
      <c r="AD2104" s="94" t="str">
        <f t="shared" si="77"/>
        <v/>
      </c>
    </row>
    <row r="2105" spans="25:30">
      <c r="Y2105" s="50"/>
      <c r="Z2105" s="55"/>
      <c r="AD2105" s="94" t="str">
        <f t="shared" si="77"/>
        <v/>
      </c>
    </row>
    <row r="2106" spans="25:30">
      <c r="Y2106" s="50"/>
      <c r="Z2106" s="55"/>
      <c r="AD2106" s="94" t="str">
        <f t="shared" si="77"/>
        <v/>
      </c>
    </row>
    <row r="2107" spans="25:30">
      <c r="Y2107" s="50"/>
      <c r="Z2107" s="55"/>
      <c r="AD2107" s="94" t="str">
        <f t="shared" si="77"/>
        <v/>
      </c>
    </row>
    <row r="2108" spans="25:30">
      <c r="Y2108" s="50"/>
      <c r="Z2108" s="55"/>
      <c r="AD2108" s="94" t="str">
        <f t="shared" si="77"/>
        <v/>
      </c>
    </row>
    <row r="2109" spans="25:30">
      <c r="Y2109" s="50"/>
      <c r="Z2109" s="55"/>
      <c r="AD2109" s="94" t="str">
        <f t="shared" si="77"/>
        <v/>
      </c>
    </row>
    <row r="2110" spans="25:30">
      <c r="Y2110" s="50"/>
      <c r="Z2110" s="55"/>
      <c r="AD2110" s="94" t="str">
        <f t="shared" si="77"/>
        <v/>
      </c>
    </row>
    <row r="2111" spans="25:30">
      <c r="Y2111" s="50"/>
      <c r="Z2111" s="55"/>
      <c r="AD2111" s="94" t="str">
        <f t="shared" si="77"/>
        <v/>
      </c>
    </row>
    <row r="2112" spans="25:30">
      <c r="Y2112" s="50"/>
      <c r="Z2112" s="55"/>
      <c r="AD2112" s="94" t="str">
        <f t="shared" si="77"/>
        <v/>
      </c>
    </row>
    <row r="2113" spans="25:38">
      <c r="Y2113" s="50"/>
      <c r="Z2113" s="55"/>
      <c r="AD2113" s="94" t="str">
        <f t="shared" si="77"/>
        <v/>
      </c>
    </row>
    <row r="2114" spans="25:38">
      <c r="Y2114" s="50"/>
      <c r="Z2114" s="55"/>
      <c r="AD2114" s="94" t="str">
        <f t="shared" si="77"/>
        <v/>
      </c>
    </row>
    <row r="2115" spans="25:38">
      <c r="Y2115" s="50"/>
      <c r="Z2115" s="55"/>
      <c r="AD2115" s="94" t="str">
        <f t="shared" si="77"/>
        <v/>
      </c>
    </row>
    <row r="2116" spans="25:38">
      <c r="Y2116" s="50"/>
      <c r="Z2116" s="55"/>
      <c r="AD2116" s="94" t="str">
        <f t="shared" si="77"/>
        <v/>
      </c>
    </row>
    <row r="2117" spans="25:38">
      <c r="Y2117" s="50"/>
      <c r="Z2117" s="55"/>
      <c r="AB2117" s="94" t="str">
        <f>IFERROR(VLOOKUP(#REF!,AA:AB,2,FALSE),"")</f>
        <v/>
      </c>
      <c r="AD2117" s="94" t="str">
        <f t="shared" si="77"/>
        <v/>
      </c>
    </row>
    <row r="2118" spans="25:38">
      <c r="Y2118" s="50"/>
      <c r="Z2118" s="55"/>
      <c r="AB2118" s="94" t="str">
        <f>IFERROR(VLOOKUP(#REF!,AA:AB,2,FALSE),"")</f>
        <v/>
      </c>
      <c r="AD2118" s="94" t="str">
        <f t="shared" si="77"/>
        <v/>
      </c>
    </row>
    <row r="2119" spans="25:38">
      <c r="Y2119" s="50"/>
      <c r="Z2119" s="55"/>
      <c r="AB2119" s="94" t="str">
        <f>IFERROR(VLOOKUP(#REF!,AA:AB,2,FALSE),"")</f>
        <v/>
      </c>
      <c r="AD2119" s="94" t="str">
        <f t="shared" si="77"/>
        <v/>
      </c>
    </row>
    <row r="2120" spans="25:38">
      <c r="Y2120" s="50"/>
      <c r="Z2120" s="55"/>
      <c r="AB2120" s="94" t="str">
        <f>IFERROR(VLOOKUP(#REF!,AA:AB,2,FALSE),"")</f>
        <v/>
      </c>
      <c r="AD2120" s="94" t="str">
        <f t="shared" si="77"/>
        <v/>
      </c>
    </row>
    <row r="2121" spans="25:38">
      <c r="Y2121" s="50"/>
      <c r="Z2121" s="55"/>
      <c r="AJ2121" s="96"/>
      <c r="AL2121" s="94"/>
    </row>
    <row r="2122" spans="25:38">
      <c r="Y2122" s="50"/>
      <c r="Z2122" s="55"/>
      <c r="AJ2122" s="96"/>
      <c r="AL2122" s="94"/>
    </row>
    <row r="2123" spans="25:38">
      <c r="Y2123" s="50"/>
      <c r="Z2123" s="55"/>
      <c r="AJ2123" s="96"/>
      <c r="AL2123" s="94"/>
    </row>
    <row r="2124" spans="25:38">
      <c r="Y2124" s="50"/>
      <c r="Z2124" s="55"/>
      <c r="AJ2124" s="96"/>
      <c r="AL2124" s="94"/>
    </row>
    <row r="2125" spans="25:38">
      <c r="Y2125" s="50"/>
      <c r="Z2125" s="55"/>
      <c r="AD2125" s="94" t="str">
        <f t="shared" ref="AD2125:AD2145" si="78">IFERROR(VLOOKUP(AC2125,AA:AB,2,FALSE),"")</f>
        <v/>
      </c>
    </row>
    <row r="2126" spans="25:38">
      <c r="Y2126" s="50"/>
      <c r="Z2126" s="55"/>
      <c r="AD2126" s="94" t="str">
        <f t="shared" si="78"/>
        <v/>
      </c>
    </row>
    <row r="2127" spans="25:38">
      <c r="Y2127" s="50"/>
      <c r="Z2127" s="55"/>
      <c r="AD2127" s="94" t="str">
        <f t="shared" si="78"/>
        <v/>
      </c>
    </row>
    <row r="2128" spans="25:38">
      <c r="Y2128" s="50"/>
      <c r="Z2128" s="55"/>
      <c r="AD2128" s="94" t="str">
        <f t="shared" si="78"/>
        <v/>
      </c>
    </row>
    <row r="2129" spans="25:30">
      <c r="Y2129" s="50"/>
      <c r="Z2129" s="55"/>
      <c r="AD2129" s="94" t="str">
        <f t="shared" si="78"/>
        <v/>
      </c>
    </row>
    <row r="2130" spans="25:30">
      <c r="Y2130" s="50"/>
      <c r="Z2130" s="55"/>
      <c r="AD2130" s="94" t="str">
        <f t="shared" si="78"/>
        <v/>
      </c>
    </row>
    <row r="2131" spans="25:30">
      <c r="Y2131" s="50"/>
      <c r="Z2131" s="55"/>
      <c r="AD2131" s="94" t="str">
        <f t="shared" si="78"/>
        <v/>
      </c>
    </row>
    <row r="2132" spans="25:30">
      <c r="Y2132" s="50"/>
      <c r="Z2132" s="55"/>
      <c r="AD2132" s="94" t="str">
        <f t="shared" si="78"/>
        <v/>
      </c>
    </row>
    <row r="2133" spans="25:30">
      <c r="Y2133" s="50"/>
      <c r="Z2133" s="55"/>
      <c r="AD2133" s="94" t="str">
        <f t="shared" si="78"/>
        <v/>
      </c>
    </row>
    <row r="2134" spans="25:30">
      <c r="Y2134" s="50"/>
      <c r="Z2134" s="55"/>
      <c r="AD2134" s="94" t="str">
        <f t="shared" si="78"/>
        <v/>
      </c>
    </row>
    <row r="2135" spans="25:30">
      <c r="Y2135" s="50"/>
      <c r="Z2135" s="55"/>
      <c r="AD2135" s="94" t="str">
        <f t="shared" si="78"/>
        <v/>
      </c>
    </row>
    <row r="2136" spans="25:30">
      <c r="Y2136" s="50"/>
      <c r="Z2136" s="55"/>
      <c r="AD2136" s="94" t="str">
        <f t="shared" si="78"/>
        <v/>
      </c>
    </row>
    <row r="2137" spans="25:30">
      <c r="Y2137" s="50"/>
      <c r="Z2137" s="55"/>
      <c r="AD2137" s="94" t="str">
        <f t="shared" si="78"/>
        <v/>
      </c>
    </row>
    <row r="2138" spans="25:30">
      <c r="Y2138" s="50"/>
      <c r="Z2138" s="55"/>
      <c r="AD2138" s="94" t="str">
        <f t="shared" si="78"/>
        <v/>
      </c>
    </row>
    <row r="2139" spans="25:30">
      <c r="Y2139" s="50"/>
      <c r="Z2139" s="55"/>
      <c r="AD2139" s="94" t="str">
        <f t="shared" si="78"/>
        <v/>
      </c>
    </row>
    <row r="2140" spans="25:30">
      <c r="Y2140" s="50"/>
      <c r="Z2140" s="55"/>
      <c r="AD2140" s="94" t="str">
        <f t="shared" si="78"/>
        <v/>
      </c>
    </row>
    <row r="2141" spans="25:30">
      <c r="Y2141" s="50"/>
      <c r="Z2141" s="55"/>
      <c r="AD2141" s="94" t="str">
        <f t="shared" si="78"/>
        <v/>
      </c>
    </row>
    <row r="2142" spans="25:30">
      <c r="Y2142" s="50"/>
      <c r="Z2142" s="55"/>
      <c r="AD2142" s="94" t="str">
        <f t="shared" si="78"/>
        <v/>
      </c>
    </row>
    <row r="2143" spans="25:30">
      <c r="Y2143" s="50"/>
      <c r="Z2143" s="55"/>
      <c r="AD2143" s="94" t="str">
        <f t="shared" si="78"/>
        <v/>
      </c>
    </row>
    <row r="2144" spans="25:30">
      <c r="Y2144" s="50"/>
      <c r="Z2144" s="55"/>
      <c r="AD2144" s="94" t="str">
        <f t="shared" si="78"/>
        <v/>
      </c>
    </row>
    <row r="2145" spans="25:30">
      <c r="Y2145" s="50"/>
      <c r="Z2145" s="55"/>
      <c r="AD2145" s="94" t="str">
        <f t="shared" si="78"/>
        <v/>
      </c>
    </row>
    <row r="2146" spans="25:30">
      <c r="Y2146" s="50"/>
      <c r="Z2146" s="55"/>
    </row>
    <row r="2147" spans="25:30">
      <c r="Y2147" s="50"/>
      <c r="Z2147" s="55"/>
    </row>
    <row r="2148" spans="25:30">
      <c r="Y2148" s="50"/>
      <c r="Z2148" s="55"/>
    </row>
    <row r="2149" spans="25:30">
      <c r="Y2149" s="50"/>
      <c r="Z2149" s="55"/>
    </row>
    <row r="2150" spans="25:30">
      <c r="Y2150" s="50"/>
      <c r="Z2150" s="55"/>
    </row>
    <row r="2151" spans="25:30">
      <c r="Y2151" s="50"/>
      <c r="Z2151" s="55"/>
    </row>
    <row r="2152" spans="25:30">
      <c r="Y2152" s="50"/>
      <c r="Z2152" s="55"/>
    </row>
    <row r="2153" spans="25:30">
      <c r="Y2153" s="50"/>
      <c r="Z2153" s="55"/>
    </row>
    <row r="2154" spans="25:30">
      <c r="Y2154" s="50"/>
      <c r="Z2154" s="55"/>
    </row>
    <row r="2155" spans="25:30">
      <c r="Y2155" s="50"/>
      <c r="Z2155" s="55"/>
    </row>
    <row r="2156" spans="25:30">
      <c r="Y2156" s="50"/>
      <c r="Z2156" s="55"/>
    </row>
    <row r="2157" spans="25:30">
      <c r="Y2157" s="50"/>
      <c r="Z2157" s="55"/>
    </row>
    <row r="2158" spans="25:30">
      <c r="Y2158" s="50"/>
      <c r="Z2158" s="55"/>
    </row>
    <row r="2159" spans="25:30">
      <c r="Y2159" s="50"/>
      <c r="Z2159" s="55"/>
    </row>
    <row r="2160" spans="25:30">
      <c r="Y2160" s="50"/>
      <c r="Z2160" s="55"/>
    </row>
    <row r="2161" spans="25:26">
      <c r="Y2161" s="50"/>
      <c r="Z2161" s="55"/>
    </row>
    <row r="2162" spans="25:26">
      <c r="Y2162" s="50"/>
      <c r="Z2162" s="55"/>
    </row>
    <row r="2163" spans="25:26">
      <c r="Y2163" s="50"/>
      <c r="Z2163" s="55"/>
    </row>
    <row r="2164" spans="25:26">
      <c r="Y2164" s="50"/>
      <c r="Z2164" s="55"/>
    </row>
    <row r="2165" spans="25:26">
      <c r="Y2165" s="50"/>
      <c r="Z2165" s="55"/>
    </row>
    <row r="2166" spans="25:26">
      <c r="Y2166" s="50"/>
      <c r="Z2166" s="55"/>
    </row>
    <row r="2167" spans="25:26">
      <c r="Y2167" s="50"/>
      <c r="Z2167" s="55"/>
    </row>
    <row r="2168" spans="25:26">
      <c r="Y2168" s="50"/>
      <c r="Z2168" s="55"/>
    </row>
    <row r="2169" spans="25:26">
      <c r="Y2169" s="50"/>
      <c r="Z2169" s="55"/>
    </row>
    <row r="2170" spans="25:26">
      <c r="Y2170" s="50"/>
      <c r="Z2170" s="55"/>
    </row>
    <row r="2171" spans="25:26">
      <c r="Y2171" s="50"/>
      <c r="Z2171" s="55"/>
    </row>
    <row r="2172" spans="25:26">
      <c r="Y2172" s="50"/>
      <c r="Z2172" s="55"/>
    </row>
    <row r="2173" spans="25:26">
      <c r="Y2173" s="50"/>
      <c r="Z2173" s="55"/>
    </row>
    <row r="2174" spans="25:26">
      <c r="Y2174" s="50"/>
      <c r="Z2174" s="55"/>
    </row>
    <row r="2175" spans="25:26">
      <c r="Y2175" s="50"/>
      <c r="Z2175" s="55"/>
    </row>
    <row r="2176" spans="25:26">
      <c r="Y2176" s="50"/>
      <c r="Z2176" s="55"/>
    </row>
    <row r="2177" spans="25:26">
      <c r="Y2177" s="50"/>
      <c r="Z2177" s="55"/>
    </row>
    <row r="2178" spans="25:26">
      <c r="Y2178" s="50"/>
      <c r="Z2178" s="55"/>
    </row>
    <row r="2179" spans="25:26">
      <c r="Y2179" s="50"/>
      <c r="Z2179" s="55"/>
    </row>
    <row r="2180" spans="25:26">
      <c r="Y2180" s="50"/>
      <c r="Z2180" s="55"/>
    </row>
    <row r="2181" spans="25:26">
      <c r="Y2181" s="50"/>
      <c r="Z2181" s="55"/>
    </row>
    <row r="2182" spans="25:26">
      <c r="Y2182" s="50"/>
      <c r="Z2182" s="55"/>
    </row>
    <row r="2183" spans="25:26">
      <c r="Y2183" s="50"/>
      <c r="Z2183" s="55"/>
    </row>
    <row r="2184" spans="25:26">
      <c r="Y2184" s="50"/>
      <c r="Z2184" s="55"/>
    </row>
    <row r="2185" spans="25:26">
      <c r="Y2185" s="50"/>
      <c r="Z2185" s="55"/>
    </row>
    <row r="2186" spans="25:26">
      <c r="Y2186" s="50"/>
      <c r="Z2186" s="55"/>
    </row>
    <row r="2187" spans="25:26">
      <c r="Y2187" s="50"/>
      <c r="Z2187" s="55"/>
    </row>
    <row r="2188" spans="25:26">
      <c r="Y2188" s="50"/>
      <c r="Z2188" s="55"/>
    </row>
    <row r="2189" spans="25:26">
      <c r="Y2189" s="50"/>
      <c r="Z2189" s="55"/>
    </row>
    <row r="2190" spans="25:26">
      <c r="Y2190" s="50"/>
      <c r="Z2190" s="55"/>
    </row>
    <row r="2191" spans="25:26">
      <c r="Y2191" s="50"/>
      <c r="Z2191" s="55"/>
    </row>
    <row r="2192" spans="25:26">
      <c r="Y2192" s="50"/>
      <c r="Z2192" s="55"/>
    </row>
    <row r="2193" spans="25:26">
      <c r="Y2193" s="50"/>
      <c r="Z2193" s="55"/>
    </row>
    <row r="2194" spans="25:26">
      <c r="Y2194" s="50"/>
      <c r="Z2194" s="55"/>
    </row>
    <row r="2195" spans="25:26">
      <c r="Y2195" s="50"/>
      <c r="Z2195" s="55"/>
    </row>
    <row r="2196" spans="25:26">
      <c r="Y2196" s="50"/>
      <c r="Z2196" s="55"/>
    </row>
    <row r="2197" spans="25:26">
      <c r="Y2197" s="50"/>
      <c r="Z2197" s="55"/>
    </row>
    <row r="2198" spans="25:26">
      <c r="Y2198" s="50"/>
      <c r="Z2198" s="55"/>
    </row>
    <row r="2199" spans="25:26">
      <c r="Y2199" s="50"/>
      <c r="Z2199" s="55"/>
    </row>
    <row r="2200" spans="25:26">
      <c r="Y2200" s="50"/>
      <c r="Z2200" s="55"/>
    </row>
    <row r="2201" spans="25:26">
      <c r="Y2201" s="50"/>
      <c r="Z2201" s="55"/>
    </row>
    <row r="2202" spans="25:26">
      <c r="Y2202" s="50"/>
      <c r="Z2202" s="55"/>
    </row>
    <row r="2203" spans="25:26">
      <c r="Y2203" s="50"/>
      <c r="Z2203" s="55"/>
    </row>
    <row r="2204" spans="25:26">
      <c r="Y2204" s="50"/>
      <c r="Z2204" s="55"/>
    </row>
    <row r="2205" spans="25:26">
      <c r="Y2205" s="50"/>
      <c r="Z2205" s="55"/>
    </row>
    <row r="2206" spans="25:26">
      <c r="Y2206" s="50"/>
      <c r="Z2206" s="55"/>
    </row>
    <row r="2207" spans="25:26">
      <c r="Y2207" s="50"/>
      <c r="Z2207" s="55"/>
    </row>
    <row r="2208" spans="25:26">
      <c r="Y2208" s="50"/>
      <c r="Z2208" s="55"/>
    </row>
    <row r="2209" spans="25:26">
      <c r="Y2209" s="50"/>
      <c r="Z2209" s="55"/>
    </row>
    <row r="2210" spans="25:26">
      <c r="Y2210" s="50"/>
      <c r="Z2210" s="55"/>
    </row>
    <row r="2211" spans="25:26">
      <c r="Y2211" s="50"/>
      <c r="Z2211" s="55"/>
    </row>
    <row r="2212" spans="25:26">
      <c r="Y2212" s="50"/>
      <c r="Z2212" s="55"/>
    </row>
    <row r="2213" spans="25:26">
      <c r="Y2213" s="50"/>
      <c r="Z2213" s="55"/>
    </row>
    <row r="2214" spans="25:26">
      <c r="Y2214" s="50"/>
      <c r="Z2214" s="55"/>
    </row>
    <row r="2215" spans="25:26">
      <c r="Y2215" s="50"/>
      <c r="Z2215" s="55"/>
    </row>
    <row r="2216" spans="25:26">
      <c r="Y2216" s="50"/>
      <c r="Z2216" s="55"/>
    </row>
    <row r="2217" spans="25:26">
      <c r="Y2217" s="50"/>
      <c r="Z2217" s="55"/>
    </row>
    <row r="2218" spans="25:26">
      <c r="Y2218" s="50"/>
      <c r="Z2218" s="55"/>
    </row>
    <row r="2219" spans="25:26">
      <c r="Y2219" s="50"/>
      <c r="Z2219" s="55"/>
    </row>
    <row r="2220" spans="25:26">
      <c r="Y2220" s="50"/>
      <c r="Z2220" s="55"/>
    </row>
    <row r="2221" spans="25:26">
      <c r="Y2221" s="50"/>
      <c r="Z2221" s="55"/>
    </row>
    <row r="2222" spans="25:26">
      <c r="Y2222" s="50"/>
      <c r="Z2222" s="55"/>
    </row>
    <row r="2223" spans="25:26">
      <c r="Y2223" s="50"/>
      <c r="Z2223" s="55"/>
    </row>
    <row r="2224" spans="25:26">
      <c r="Y2224" s="50"/>
      <c r="Z2224" s="55"/>
    </row>
    <row r="2225" spans="25:26">
      <c r="Y2225" s="50"/>
      <c r="Z2225" s="55"/>
    </row>
    <row r="2226" spans="25:26">
      <c r="Y2226" s="50"/>
      <c r="Z2226" s="55"/>
    </row>
    <row r="2227" spans="25:26">
      <c r="Y2227" s="50"/>
      <c r="Z2227" s="55"/>
    </row>
    <row r="2228" spans="25:26">
      <c r="Y2228" s="50"/>
      <c r="Z2228" s="55"/>
    </row>
    <row r="2229" spans="25:26">
      <c r="Y2229" s="50"/>
      <c r="Z2229" s="55"/>
    </row>
    <row r="2230" spans="25:26">
      <c r="Y2230" s="50"/>
      <c r="Z2230" s="55"/>
    </row>
    <row r="2231" spans="25:26">
      <c r="Y2231" s="50"/>
      <c r="Z2231" s="55"/>
    </row>
    <row r="2232" spans="25:26">
      <c r="Y2232" s="50"/>
      <c r="Z2232" s="55"/>
    </row>
    <row r="2233" spans="25:26">
      <c r="Y2233" s="50"/>
      <c r="Z2233" s="55"/>
    </row>
    <row r="2234" spans="25:26">
      <c r="Y2234" s="50"/>
      <c r="Z2234" s="55"/>
    </row>
    <row r="2235" spans="25:26">
      <c r="Y2235" s="50"/>
      <c r="Z2235" s="55"/>
    </row>
    <row r="2236" spans="25:26">
      <c r="Y2236" s="50"/>
      <c r="Z2236" s="55"/>
    </row>
    <row r="2237" spans="25:26">
      <c r="Y2237" s="50"/>
      <c r="Z2237" s="55"/>
    </row>
    <row r="2238" spans="25:26">
      <c r="Y2238" s="50"/>
      <c r="Z2238" s="55"/>
    </row>
    <row r="2239" spans="25:26">
      <c r="Y2239" s="50"/>
      <c r="Z2239" s="55"/>
    </row>
    <row r="2240" spans="25:26">
      <c r="Y2240" s="50"/>
      <c r="Z2240" s="55"/>
    </row>
    <row r="2241" spans="25:26">
      <c r="Y2241" s="50"/>
      <c r="Z2241" s="55"/>
    </row>
    <row r="2242" spans="25:26">
      <c r="Y2242" s="50"/>
      <c r="Z2242" s="55"/>
    </row>
    <row r="2243" spans="25:26">
      <c r="Y2243" s="50"/>
      <c r="Z2243" s="55"/>
    </row>
    <row r="2244" spans="25:26">
      <c r="Y2244" s="50"/>
      <c r="Z2244" s="55"/>
    </row>
    <row r="2245" spans="25:26">
      <c r="Y2245" s="50"/>
      <c r="Z2245" s="55"/>
    </row>
    <row r="2246" spans="25:26">
      <c r="Y2246" s="50"/>
      <c r="Z2246" s="55"/>
    </row>
    <row r="2247" spans="25:26">
      <c r="Y2247" s="50"/>
      <c r="Z2247" s="55"/>
    </row>
    <row r="2248" spans="25:26">
      <c r="Y2248" s="50"/>
      <c r="Z2248" s="55"/>
    </row>
    <row r="2249" spans="25:26">
      <c r="Y2249" s="50"/>
      <c r="Z2249" s="55"/>
    </row>
    <row r="2250" spans="25:26">
      <c r="Y2250" s="50"/>
      <c r="Z2250" s="55"/>
    </row>
    <row r="2251" spans="25:26">
      <c r="Y2251" s="50"/>
      <c r="Z2251" s="55"/>
    </row>
    <row r="2252" spans="25:26">
      <c r="Y2252" s="50"/>
      <c r="Z2252" s="55"/>
    </row>
    <row r="2253" spans="25:26">
      <c r="Y2253" s="50"/>
      <c r="Z2253" s="55"/>
    </row>
    <row r="2254" spans="25:26">
      <c r="Y2254" s="50"/>
      <c r="Z2254" s="55"/>
    </row>
    <row r="2255" spans="25:26">
      <c r="Y2255" s="50"/>
      <c r="Z2255" s="55"/>
    </row>
    <row r="2256" spans="25:26">
      <c r="Y2256" s="50"/>
      <c r="Z2256" s="55"/>
    </row>
    <row r="2257" spans="25:26">
      <c r="Y2257" s="50"/>
      <c r="Z2257" s="55"/>
    </row>
    <row r="2258" spans="25:26">
      <c r="Y2258" s="50"/>
      <c r="Z2258" s="55"/>
    </row>
    <row r="2259" spans="25:26">
      <c r="Y2259" s="50"/>
      <c r="Z2259" s="55"/>
    </row>
    <row r="2260" spans="25:26">
      <c r="Y2260" s="50"/>
      <c r="Z2260" s="55"/>
    </row>
    <row r="2261" spans="25:26">
      <c r="Y2261" s="50"/>
      <c r="Z2261" s="55"/>
    </row>
    <row r="2262" spans="25:26">
      <c r="Y2262" s="50"/>
      <c r="Z2262" s="55"/>
    </row>
    <row r="2263" spans="25:26">
      <c r="Y2263" s="50"/>
      <c r="Z2263" s="55"/>
    </row>
    <row r="2264" spans="25:26">
      <c r="Y2264" s="50"/>
      <c r="Z2264" s="55"/>
    </row>
    <row r="2265" spans="25:26">
      <c r="Y2265" s="50"/>
      <c r="Z2265" s="55"/>
    </row>
    <row r="2266" spans="25:26">
      <c r="Y2266" s="50"/>
      <c r="Z2266" s="55"/>
    </row>
    <row r="2267" spans="25:26">
      <c r="Y2267" s="50"/>
      <c r="Z2267" s="55"/>
    </row>
    <row r="2268" spans="25:26">
      <c r="Y2268" s="50"/>
      <c r="Z2268" s="55"/>
    </row>
    <row r="2269" spans="25:26">
      <c r="Y2269" s="50"/>
      <c r="Z2269" s="55"/>
    </row>
    <row r="2270" spans="25:26">
      <c r="Y2270" s="50"/>
      <c r="Z2270" s="55"/>
    </row>
    <row r="2271" spans="25:26">
      <c r="Y2271" s="50"/>
      <c r="Z2271" s="55"/>
    </row>
    <row r="2272" spans="25:26">
      <c r="Y2272" s="50"/>
      <c r="Z2272" s="55"/>
    </row>
    <row r="2273" spans="25:26">
      <c r="Y2273" s="50"/>
      <c r="Z2273" s="55"/>
    </row>
    <row r="2274" spans="25:26">
      <c r="Y2274" s="50"/>
      <c r="Z2274" s="55"/>
    </row>
    <row r="2275" spans="25:26">
      <c r="Y2275" s="50"/>
      <c r="Z2275" s="55"/>
    </row>
    <row r="2276" spans="25:26">
      <c r="Y2276" s="50"/>
      <c r="Z2276" s="55"/>
    </row>
    <row r="2277" spans="25:26">
      <c r="Y2277" s="50"/>
      <c r="Z2277" s="55"/>
    </row>
    <row r="2278" spans="25:26">
      <c r="Y2278" s="50"/>
      <c r="Z2278" s="55"/>
    </row>
    <row r="2279" spans="25:26">
      <c r="Y2279" s="50"/>
      <c r="Z2279" s="55"/>
    </row>
    <row r="2280" spans="25:26">
      <c r="Y2280" s="50"/>
      <c r="Z2280" s="55"/>
    </row>
    <row r="2281" spans="25:26">
      <c r="Y2281" s="50"/>
      <c r="Z2281" s="55"/>
    </row>
    <row r="2282" spans="25:26">
      <c r="Y2282" s="50"/>
      <c r="Z2282" s="55"/>
    </row>
    <row r="2283" spans="25:26">
      <c r="Y2283" s="50"/>
      <c r="Z2283" s="55"/>
    </row>
    <row r="2284" spans="25:26">
      <c r="Y2284" s="50"/>
      <c r="Z2284" s="55"/>
    </row>
    <row r="2285" spans="25:26">
      <c r="Y2285" s="50"/>
      <c r="Z2285" s="55"/>
    </row>
    <row r="2286" spans="25:26">
      <c r="Y2286" s="50"/>
      <c r="Z2286" s="55"/>
    </row>
    <row r="2287" spans="25:26">
      <c r="Y2287" s="50"/>
      <c r="Z2287" s="55"/>
    </row>
    <row r="2288" spans="25:26">
      <c r="Y2288" s="50"/>
      <c r="Z2288" s="55"/>
    </row>
    <row r="2289" spans="25:26">
      <c r="Y2289" s="50"/>
      <c r="Z2289" s="55"/>
    </row>
    <row r="2290" spans="25:26">
      <c r="Y2290" s="50"/>
      <c r="Z2290" s="55"/>
    </row>
    <row r="2291" spans="25:26">
      <c r="Y2291" s="50"/>
      <c r="Z2291" s="55"/>
    </row>
    <row r="2292" spans="25:26">
      <c r="Y2292" s="50"/>
      <c r="Z2292" s="55"/>
    </row>
    <row r="2293" spans="25:26">
      <c r="Y2293" s="50"/>
      <c r="Z2293" s="55"/>
    </row>
    <row r="2294" spans="25:26">
      <c r="Y2294" s="50"/>
      <c r="Z2294" s="55"/>
    </row>
    <row r="2295" spans="25:26">
      <c r="Y2295" s="50"/>
      <c r="Z2295" s="55"/>
    </row>
    <row r="2296" spans="25:26">
      <c r="Y2296" s="50"/>
      <c r="Z2296" s="55"/>
    </row>
    <row r="2297" spans="25:26">
      <c r="Y2297" s="50"/>
      <c r="Z2297" s="55"/>
    </row>
    <row r="2298" spans="25:26">
      <c r="Y2298" s="50"/>
      <c r="Z2298" s="55"/>
    </row>
    <row r="2299" spans="25:26">
      <c r="Y2299" s="50"/>
      <c r="Z2299" s="55"/>
    </row>
    <row r="2300" spans="25:26">
      <c r="Y2300" s="50"/>
      <c r="Z2300" s="55"/>
    </row>
    <row r="2301" spans="25:26">
      <c r="Y2301" s="50"/>
      <c r="Z2301" s="55"/>
    </row>
    <row r="2302" spans="25:26">
      <c r="Y2302" s="50"/>
      <c r="Z2302" s="55"/>
    </row>
    <row r="2303" spans="25:26">
      <c r="Y2303" s="50"/>
      <c r="Z2303" s="55"/>
    </row>
    <row r="2304" spans="25:26">
      <c r="Y2304" s="50"/>
      <c r="Z2304" s="55"/>
    </row>
    <row r="2305" spans="25:26">
      <c r="Y2305" s="50"/>
      <c r="Z2305" s="55"/>
    </row>
    <row r="2306" spans="25:26">
      <c r="Y2306" s="50"/>
      <c r="Z2306" s="55"/>
    </row>
    <row r="2307" spans="25:26">
      <c r="Y2307" s="50"/>
      <c r="Z2307" s="55"/>
    </row>
    <row r="2308" spans="25:26">
      <c r="Y2308" s="50"/>
      <c r="Z2308" s="55"/>
    </row>
    <row r="2309" spans="25:26">
      <c r="Y2309" s="50"/>
      <c r="Z2309" s="55"/>
    </row>
    <row r="2310" spans="25:26">
      <c r="Y2310" s="50"/>
      <c r="Z2310" s="55"/>
    </row>
    <row r="2311" spans="25:26">
      <c r="Y2311" s="50"/>
      <c r="Z2311" s="55"/>
    </row>
    <row r="2312" spans="25:26">
      <c r="Y2312" s="50"/>
      <c r="Z2312" s="55"/>
    </row>
    <row r="2313" spans="25:26">
      <c r="Y2313" s="50"/>
      <c r="Z2313" s="55"/>
    </row>
    <row r="2314" spans="25:26">
      <c r="Y2314" s="50"/>
      <c r="Z2314" s="55"/>
    </row>
    <row r="2315" spans="25:26">
      <c r="Y2315" s="50"/>
      <c r="Z2315" s="55"/>
    </row>
    <row r="2316" spans="25:26">
      <c r="Y2316" s="50"/>
      <c r="Z2316" s="55"/>
    </row>
    <row r="2317" spans="25:26">
      <c r="Y2317" s="50"/>
      <c r="Z2317" s="55"/>
    </row>
    <row r="2318" spans="25:26">
      <c r="Y2318" s="50"/>
      <c r="Z2318" s="55"/>
    </row>
    <row r="2319" spans="25:26">
      <c r="Y2319" s="50"/>
      <c r="Z2319" s="55"/>
    </row>
    <row r="2320" spans="25:26">
      <c r="Y2320" s="50"/>
      <c r="Z2320" s="55"/>
    </row>
    <row r="2321" spans="25:26">
      <c r="Y2321" s="50"/>
      <c r="Z2321" s="55"/>
    </row>
    <row r="2322" spans="25:26">
      <c r="Y2322" s="50"/>
      <c r="Z2322" s="55"/>
    </row>
    <row r="2323" spans="25:26">
      <c r="Y2323" s="50"/>
      <c r="Z2323" s="55"/>
    </row>
    <row r="2324" spans="25:26">
      <c r="Y2324" s="50"/>
      <c r="Z2324" s="55"/>
    </row>
    <row r="2325" spans="25:26">
      <c r="Y2325" s="50"/>
      <c r="Z2325" s="55"/>
    </row>
    <row r="2326" spans="25:26">
      <c r="Y2326" s="50"/>
      <c r="Z2326" s="55"/>
    </row>
    <row r="2327" spans="25:26">
      <c r="Y2327" s="50"/>
      <c r="Z2327" s="55"/>
    </row>
    <row r="2328" spans="25:26">
      <c r="Y2328" s="50"/>
      <c r="Z2328" s="55"/>
    </row>
    <row r="2329" spans="25:26">
      <c r="Y2329" s="50"/>
      <c r="Z2329" s="55"/>
    </row>
    <row r="2330" spans="25:26">
      <c r="Y2330" s="50"/>
      <c r="Z2330" s="55"/>
    </row>
    <row r="2331" spans="25:26">
      <c r="Y2331" s="50"/>
      <c r="Z2331" s="55"/>
    </row>
    <row r="2332" spans="25:26">
      <c r="Y2332" s="50"/>
      <c r="Z2332" s="55"/>
    </row>
    <row r="2333" spans="25:26">
      <c r="Y2333" s="50"/>
      <c r="Z2333" s="55"/>
    </row>
    <row r="2334" spans="25:26">
      <c r="Y2334" s="50"/>
      <c r="Z2334" s="55"/>
    </row>
    <row r="2335" spans="25:26">
      <c r="Y2335" s="50"/>
      <c r="Z2335" s="55"/>
    </row>
    <row r="2336" spans="25:26">
      <c r="Y2336" s="50"/>
      <c r="Z2336" s="55"/>
    </row>
    <row r="2337" spans="25:26">
      <c r="Y2337" s="50"/>
      <c r="Z2337" s="55"/>
    </row>
    <row r="2338" spans="25:26">
      <c r="Y2338" s="50"/>
      <c r="Z2338" s="55"/>
    </row>
    <row r="2339" spans="25:26">
      <c r="Y2339" s="50"/>
      <c r="Z2339" s="55"/>
    </row>
    <row r="2340" spans="25:26">
      <c r="Y2340" s="50"/>
      <c r="Z2340" s="55"/>
    </row>
    <row r="2341" spans="25:26">
      <c r="Y2341" s="50"/>
      <c r="Z2341" s="55"/>
    </row>
    <row r="2342" spans="25:26">
      <c r="Y2342" s="50"/>
      <c r="Z2342" s="55"/>
    </row>
    <row r="2343" spans="25:26">
      <c r="Y2343" s="50"/>
      <c r="Z2343" s="55"/>
    </row>
    <row r="2344" spans="25:26">
      <c r="Y2344" s="50"/>
      <c r="Z2344" s="55"/>
    </row>
    <row r="2345" spans="25:26">
      <c r="Y2345" s="50"/>
      <c r="Z2345" s="55"/>
    </row>
    <row r="2346" spans="25:26">
      <c r="Y2346" s="50"/>
      <c r="Z2346" s="55"/>
    </row>
    <row r="2347" spans="25:26">
      <c r="Y2347" s="50"/>
      <c r="Z2347" s="55"/>
    </row>
    <row r="2348" spans="25:26">
      <c r="Y2348" s="50"/>
      <c r="Z2348" s="55"/>
    </row>
    <row r="2349" spans="25:26">
      <c r="Y2349" s="50"/>
      <c r="Z2349" s="55"/>
    </row>
    <row r="2350" spans="25:26">
      <c r="Y2350" s="50"/>
      <c r="Z2350" s="55"/>
    </row>
    <row r="2351" spans="25:26">
      <c r="Y2351" s="50"/>
      <c r="Z2351" s="55"/>
    </row>
    <row r="2352" spans="25:26">
      <c r="Y2352" s="50"/>
      <c r="Z2352" s="55"/>
    </row>
    <row r="2353" spans="25:26">
      <c r="Y2353" s="50"/>
      <c r="Z2353" s="55"/>
    </row>
    <row r="2354" spans="25:26">
      <c r="Y2354" s="50"/>
      <c r="Z2354" s="55"/>
    </row>
    <row r="2355" spans="25:26">
      <c r="Y2355" s="50"/>
      <c r="Z2355" s="55"/>
    </row>
    <row r="2356" spans="25:26">
      <c r="Y2356" s="50"/>
      <c r="Z2356" s="55"/>
    </row>
    <row r="2357" spans="25:26">
      <c r="Y2357" s="50"/>
      <c r="Z2357" s="55"/>
    </row>
    <row r="2358" spans="25:26">
      <c r="Y2358" s="50"/>
      <c r="Z2358" s="55"/>
    </row>
    <row r="2359" spans="25:26">
      <c r="Y2359" s="50"/>
      <c r="Z2359" s="55"/>
    </row>
    <row r="2360" spans="25:26">
      <c r="Y2360" s="50"/>
      <c r="Z2360" s="55"/>
    </row>
    <row r="2361" spans="25:26">
      <c r="Y2361" s="50"/>
      <c r="Z2361" s="55"/>
    </row>
    <row r="2362" spans="25:26">
      <c r="Y2362" s="50"/>
      <c r="Z2362" s="55"/>
    </row>
    <row r="2363" spans="25:26">
      <c r="Y2363" s="50"/>
      <c r="Z2363" s="55"/>
    </row>
    <row r="2364" spans="25:26">
      <c r="Y2364" s="50"/>
      <c r="Z2364" s="55"/>
    </row>
    <row r="2365" spans="25:26">
      <c r="Y2365" s="50"/>
      <c r="Z2365" s="55"/>
    </row>
    <row r="2366" spans="25:26">
      <c r="Y2366" s="50"/>
      <c r="Z2366" s="55"/>
    </row>
    <row r="2367" spans="25:26">
      <c r="Y2367" s="50"/>
      <c r="Z2367" s="55"/>
    </row>
    <row r="2368" spans="25:26">
      <c r="Y2368" s="50"/>
      <c r="Z2368" s="55"/>
    </row>
    <row r="2369" spans="25:26">
      <c r="Y2369" s="50"/>
      <c r="Z2369" s="55"/>
    </row>
    <row r="2370" spans="25:26">
      <c r="Y2370" s="50"/>
      <c r="Z2370" s="55"/>
    </row>
    <row r="2371" spans="25:26">
      <c r="Y2371" s="50"/>
      <c r="Z2371" s="55"/>
    </row>
    <row r="2372" spans="25:26">
      <c r="Y2372" s="50"/>
      <c r="Z2372" s="55"/>
    </row>
    <row r="2373" spans="25:26">
      <c r="Y2373" s="50"/>
      <c r="Z2373" s="55"/>
    </row>
    <row r="2374" spans="25:26">
      <c r="Y2374" s="50"/>
      <c r="Z2374" s="55"/>
    </row>
    <row r="2375" spans="25:26">
      <c r="Y2375" s="50"/>
      <c r="Z2375" s="55"/>
    </row>
    <row r="2376" spans="25:26">
      <c r="Y2376" s="50"/>
      <c r="Z2376" s="55"/>
    </row>
    <row r="2377" spans="25:26">
      <c r="Y2377" s="50"/>
      <c r="Z2377" s="55"/>
    </row>
    <row r="2378" spans="25:26">
      <c r="Y2378" s="50"/>
      <c r="Z2378" s="55"/>
    </row>
    <row r="2379" spans="25:26">
      <c r="Y2379" s="50"/>
      <c r="Z2379" s="55"/>
    </row>
    <row r="2380" spans="25:26">
      <c r="Y2380" s="50"/>
      <c r="Z2380" s="55"/>
    </row>
    <row r="2381" spans="25:26">
      <c r="Y2381" s="50"/>
      <c r="Z2381" s="55"/>
    </row>
    <row r="2382" spans="25:26">
      <c r="Y2382" s="50"/>
      <c r="Z2382" s="55"/>
    </row>
    <row r="2383" spans="25:26">
      <c r="Y2383" s="50"/>
      <c r="Z2383" s="55"/>
    </row>
    <row r="2384" spans="25:26">
      <c r="Y2384" s="50"/>
      <c r="Z2384" s="55"/>
    </row>
    <row r="2385" spans="25:26">
      <c r="Y2385" s="50"/>
      <c r="Z2385" s="55"/>
    </row>
    <row r="2386" spans="25:26">
      <c r="Y2386" s="50"/>
      <c r="Z2386" s="55"/>
    </row>
    <row r="2387" spans="25:26">
      <c r="Y2387" s="50"/>
      <c r="Z2387" s="55"/>
    </row>
    <row r="2388" spans="25:26">
      <c r="Y2388" s="50"/>
      <c r="Z2388" s="55"/>
    </row>
    <row r="2389" spans="25:26">
      <c r="Y2389" s="50"/>
      <c r="Z2389" s="55"/>
    </row>
    <row r="2390" spans="25:26">
      <c r="Y2390" s="50"/>
      <c r="Z2390" s="55"/>
    </row>
    <row r="2391" spans="25:26">
      <c r="Y2391" s="50"/>
      <c r="Z2391" s="55"/>
    </row>
    <row r="2392" spans="25:26">
      <c r="Y2392" s="50"/>
      <c r="Z2392" s="55"/>
    </row>
    <row r="2393" spans="25:26">
      <c r="Y2393" s="50"/>
      <c r="Z2393" s="55"/>
    </row>
    <row r="2394" spans="25:26">
      <c r="Y2394" s="50"/>
      <c r="Z2394" s="55"/>
    </row>
    <row r="2395" spans="25:26">
      <c r="Y2395" s="50"/>
      <c r="Z2395" s="55"/>
    </row>
    <row r="2396" spans="25:26">
      <c r="Y2396" s="50"/>
      <c r="Z2396" s="55"/>
    </row>
    <row r="2397" spans="25:26">
      <c r="Y2397" s="50"/>
      <c r="Z2397" s="55"/>
    </row>
    <row r="2398" spans="25:26">
      <c r="Y2398" s="50"/>
      <c r="Z2398" s="55"/>
    </row>
    <row r="2399" spans="25:26">
      <c r="Y2399" s="50"/>
      <c r="Z2399" s="55"/>
    </row>
    <row r="2400" spans="25:26">
      <c r="Y2400" s="50"/>
      <c r="Z2400" s="55"/>
    </row>
    <row r="2401" spans="25:26">
      <c r="Y2401" s="50"/>
      <c r="Z2401" s="55"/>
    </row>
    <row r="2402" spans="25:26">
      <c r="Y2402" s="50"/>
      <c r="Z2402" s="55"/>
    </row>
    <row r="2403" spans="25:26">
      <c r="Y2403" s="50"/>
      <c r="Z2403" s="55"/>
    </row>
    <row r="2404" spans="25:26">
      <c r="Y2404" s="50"/>
      <c r="Z2404" s="55"/>
    </row>
    <row r="2405" spans="25:26">
      <c r="Y2405" s="50"/>
      <c r="Z2405" s="55"/>
    </row>
    <row r="2406" spans="25:26">
      <c r="Y2406" s="50"/>
      <c r="Z2406" s="55"/>
    </row>
    <row r="2407" spans="25:26">
      <c r="Y2407" s="50"/>
      <c r="Z2407" s="55"/>
    </row>
    <row r="2408" spans="25:26">
      <c r="Y2408" s="50"/>
      <c r="Z2408" s="55"/>
    </row>
    <row r="2409" spans="25:26">
      <c r="Y2409" s="50"/>
      <c r="Z2409" s="55"/>
    </row>
    <row r="2410" spans="25:26">
      <c r="Y2410" s="50"/>
      <c r="Z2410" s="55"/>
    </row>
    <row r="2411" spans="25:26">
      <c r="Y2411" s="50"/>
      <c r="Z2411" s="55"/>
    </row>
    <row r="2412" spans="25:26">
      <c r="Y2412" s="50"/>
      <c r="Z2412" s="55"/>
    </row>
    <row r="2413" spans="25:26">
      <c r="Y2413" s="50"/>
      <c r="Z2413" s="55"/>
    </row>
    <row r="2414" spans="25:26">
      <c r="Y2414" s="50"/>
      <c r="Z2414" s="55"/>
    </row>
    <row r="2415" spans="25:26">
      <c r="Y2415" s="50"/>
      <c r="Z2415" s="55"/>
    </row>
    <row r="2416" spans="25:26">
      <c r="Y2416" s="50"/>
      <c r="Z2416" s="55"/>
    </row>
    <row r="2417" spans="25:26">
      <c r="Y2417" s="50"/>
      <c r="Z2417" s="55"/>
    </row>
    <row r="2418" spans="25:26">
      <c r="Y2418" s="50"/>
      <c r="Z2418" s="55"/>
    </row>
    <row r="2419" spans="25:26">
      <c r="Y2419" s="50"/>
      <c r="Z2419" s="55"/>
    </row>
    <row r="2420" spans="25:26">
      <c r="Y2420" s="50"/>
      <c r="Z2420" s="55"/>
    </row>
    <row r="2421" spans="25:26">
      <c r="Y2421" s="50"/>
      <c r="Z2421" s="55"/>
    </row>
    <row r="2422" spans="25:26">
      <c r="Y2422" s="50"/>
      <c r="Z2422" s="55"/>
    </row>
    <row r="2423" spans="25:26">
      <c r="Y2423" s="50"/>
      <c r="Z2423" s="55"/>
    </row>
    <row r="2424" spans="25:26">
      <c r="Y2424" s="50"/>
      <c r="Z2424" s="55"/>
    </row>
    <row r="2425" spans="25:26">
      <c r="Y2425" s="50"/>
      <c r="Z2425" s="55"/>
    </row>
    <row r="2426" spans="25:26">
      <c r="Y2426" s="50"/>
      <c r="Z2426" s="55"/>
    </row>
    <row r="2427" spans="25:26">
      <c r="Y2427" s="50"/>
      <c r="Z2427" s="55"/>
    </row>
    <row r="2428" spans="25:26">
      <c r="Y2428" s="50"/>
      <c r="Z2428" s="55"/>
    </row>
    <row r="2429" spans="25:26">
      <c r="Y2429" s="50"/>
      <c r="Z2429" s="55"/>
    </row>
    <row r="2430" spans="25:26">
      <c r="Y2430" s="50"/>
      <c r="Z2430" s="55"/>
    </row>
    <row r="2431" spans="25:26">
      <c r="Y2431" s="50"/>
      <c r="Z2431" s="55"/>
    </row>
    <row r="2432" spans="25:26">
      <c r="Y2432" s="50"/>
      <c r="Z2432" s="55"/>
    </row>
    <row r="2433" spans="25:26">
      <c r="Y2433" s="50"/>
      <c r="Z2433" s="55"/>
    </row>
    <row r="2434" spans="25:26">
      <c r="Y2434" s="50"/>
      <c r="Z2434" s="55"/>
    </row>
    <row r="2435" spans="25:26">
      <c r="Y2435" s="50"/>
      <c r="Z2435" s="55"/>
    </row>
    <row r="2436" spans="25:26">
      <c r="Y2436" s="50"/>
      <c r="Z2436" s="55"/>
    </row>
    <row r="2437" spans="25:26">
      <c r="Y2437" s="50"/>
      <c r="Z2437" s="55"/>
    </row>
    <row r="2438" spans="25:26">
      <c r="Y2438" s="50"/>
      <c r="Z2438" s="55"/>
    </row>
    <row r="2439" spans="25:26">
      <c r="Y2439" s="50"/>
      <c r="Z2439" s="55"/>
    </row>
    <row r="2440" spans="25:26">
      <c r="Y2440" s="50"/>
      <c r="Z2440" s="55"/>
    </row>
    <row r="2441" spans="25:26">
      <c r="Y2441" s="50"/>
      <c r="Z2441" s="55"/>
    </row>
    <row r="2442" spans="25:26">
      <c r="Y2442" s="50"/>
      <c r="Z2442" s="55"/>
    </row>
    <row r="2443" spans="25:26">
      <c r="Y2443" s="50"/>
      <c r="Z2443" s="55"/>
    </row>
    <row r="2444" spans="25:26">
      <c r="Y2444" s="50"/>
      <c r="Z2444" s="55"/>
    </row>
    <row r="2445" spans="25:26">
      <c r="Y2445" s="50"/>
      <c r="Z2445" s="55"/>
    </row>
    <row r="2446" spans="25:26">
      <c r="Y2446" s="50"/>
      <c r="Z2446" s="55"/>
    </row>
    <row r="2447" spans="25:26">
      <c r="Y2447" s="50"/>
      <c r="Z2447" s="55"/>
    </row>
    <row r="2448" spans="25:26">
      <c r="Y2448" s="50"/>
      <c r="Z2448" s="55"/>
    </row>
    <row r="2449" spans="25:26">
      <c r="Y2449" s="50"/>
      <c r="Z2449" s="55"/>
    </row>
    <row r="2450" spans="25:26">
      <c r="Y2450" s="50"/>
      <c r="Z2450" s="55"/>
    </row>
    <row r="2451" spans="25:26">
      <c r="Y2451" s="50"/>
      <c r="Z2451" s="55"/>
    </row>
    <row r="2452" spans="25:26">
      <c r="Y2452" s="50"/>
      <c r="Z2452" s="55"/>
    </row>
    <row r="2453" spans="25:26">
      <c r="Y2453" s="50"/>
      <c r="Z2453" s="55"/>
    </row>
    <row r="2454" spans="25:26">
      <c r="Y2454" s="50"/>
      <c r="Z2454" s="55"/>
    </row>
    <row r="2455" spans="25:26">
      <c r="Y2455" s="50"/>
      <c r="Z2455" s="55"/>
    </row>
    <row r="2456" spans="25:26">
      <c r="Y2456" s="50"/>
      <c r="Z2456" s="55"/>
    </row>
    <row r="2457" spans="25:26">
      <c r="Y2457" s="50"/>
      <c r="Z2457" s="55"/>
    </row>
    <row r="2458" spans="25:26">
      <c r="Y2458" s="50"/>
      <c r="Z2458" s="55"/>
    </row>
    <row r="2459" spans="25:26">
      <c r="Y2459" s="50"/>
      <c r="Z2459" s="55"/>
    </row>
    <row r="2460" spans="25:26">
      <c r="Y2460" s="50"/>
      <c r="Z2460" s="55"/>
    </row>
    <row r="2461" spans="25:26">
      <c r="Y2461" s="50"/>
      <c r="Z2461" s="55"/>
    </row>
    <row r="2462" spans="25:26">
      <c r="Y2462" s="50"/>
      <c r="Z2462" s="55"/>
    </row>
    <row r="2463" spans="25:26">
      <c r="Y2463" s="50"/>
      <c r="Z2463" s="55"/>
    </row>
    <row r="2464" spans="25:26">
      <c r="Y2464" s="50"/>
      <c r="Z2464" s="55"/>
    </row>
    <row r="2465" spans="25:26">
      <c r="Y2465" s="50"/>
      <c r="Z2465" s="55"/>
    </row>
    <row r="2466" spans="25:26">
      <c r="Y2466" s="50"/>
      <c r="Z2466" s="55"/>
    </row>
    <row r="2467" spans="25:26">
      <c r="Y2467" s="50"/>
      <c r="Z2467" s="55"/>
    </row>
    <row r="2468" spans="25:26">
      <c r="Y2468" s="50"/>
      <c r="Z2468" s="55"/>
    </row>
    <row r="2469" spans="25:26">
      <c r="Y2469" s="50"/>
      <c r="Z2469" s="55"/>
    </row>
    <row r="2470" spans="25:26">
      <c r="Y2470" s="50"/>
      <c r="Z2470" s="55"/>
    </row>
    <row r="2471" spans="25:26">
      <c r="Y2471" s="50"/>
      <c r="Z2471" s="55"/>
    </row>
    <row r="2472" spans="25:26">
      <c r="Y2472" s="50"/>
      <c r="Z2472" s="55"/>
    </row>
    <row r="2473" spans="25:26">
      <c r="Y2473" s="50"/>
      <c r="Z2473" s="55"/>
    </row>
    <row r="2474" spans="25:26">
      <c r="Y2474" s="50"/>
      <c r="Z2474" s="55"/>
    </row>
    <row r="2475" spans="25:26">
      <c r="Y2475" s="50"/>
      <c r="Z2475" s="55"/>
    </row>
    <row r="2476" spans="25:26">
      <c r="Y2476" s="50"/>
      <c r="Z2476" s="55"/>
    </row>
    <row r="2477" spans="25:26">
      <c r="Y2477" s="50"/>
      <c r="Z2477" s="55"/>
    </row>
    <row r="2478" spans="25:26">
      <c r="Y2478" s="50"/>
      <c r="Z2478" s="55"/>
    </row>
    <row r="2479" spans="25:26">
      <c r="Y2479" s="50"/>
      <c r="Z2479" s="55"/>
    </row>
    <row r="2480" spans="25:26">
      <c r="Y2480" s="50"/>
      <c r="Z2480" s="55"/>
    </row>
    <row r="2481" spans="25:26">
      <c r="Y2481" s="50"/>
      <c r="Z2481" s="55"/>
    </row>
    <row r="2482" spans="25:26">
      <c r="Y2482" s="50"/>
      <c r="Z2482" s="55"/>
    </row>
    <row r="2483" spans="25:26">
      <c r="Y2483" s="50"/>
      <c r="Z2483" s="55"/>
    </row>
    <row r="2484" spans="25:26">
      <c r="Y2484" s="50"/>
      <c r="Z2484" s="55"/>
    </row>
    <row r="2485" spans="25:26">
      <c r="Y2485" s="50"/>
      <c r="Z2485" s="55"/>
    </row>
    <row r="2486" spans="25:26">
      <c r="Y2486" s="50"/>
      <c r="Z2486" s="55"/>
    </row>
    <row r="2487" spans="25:26">
      <c r="Y2487" s="50"/>
      <c r="Z2487" s="55"/>
    </row>
    <row r="2488" spans="25:26">
      <c r="Y2488" s="50"/>
      <c r="Z2488" s="55"/>
    </row>
    <row r="2489" spans="25:26">
      <c r="Y2489" s="50"/>
      <c r="Z2489" s="55"/>
    </row>
    <row r="2490" spans="25:26">
      <c r="Y2490" s="50"/>
      <c r="Z2490" s="55"/>
    </row>
    <row r="2491" spans="25:26">
      <c r="Y2491" s="50"/>
      <c r="Z2491" s="55"/>
    </row>
    <row r="2492" spans="25:26">
      <c r="Y2492" s="50"/>
      <c r="Z2492" s="55"/>
    </row>
    <row r="2493" spans="25:26">
      <c r="Y2493" s="50"/>
      <c r="Z2493" s="55"/>
    </row>
    <row r="2494" spans="25:26">
      <c r="Y2494" s="50"/>
      <c r="Z2494" s="55"/>
    </row>
    <row r="2495" spans="25:26">
      <c r="Y2495" s="50"/>
      <c r="Z2495" s="55"/>
    </row>
    <row r="2496" spans="25:26">
      <c r="Y2496" s="50"/>
      <c r="Z2496" s="55"/>
    </row>
    <row r="2497" spans="25:26">
      <c r="Y2497" s="50"/>
      <c r="Z2497" s="55"/>
    </row>
    <row r="2498" spans="25:26">
      <c r="Y2498" s="50"/>
      <c r="Z2498" s="55"/>
    </row>
    <row r="2499" spans="25:26">
      <c r="Y2499" s="50"/>
      <c r="Z2499" s="55"/>
    </row>
    <row r="2500" spans="25:26">
      <c r="Y2500" s="50"/>
      <c r="Z2500" s="55"/>
    </row>
    <row r="2501" spans="25:26">
      <c r="Y2501" s="50"/>
      <c r="Z2501" s="55"/>
    </row>
    <row r="2502" spans="25:26">
      <c r="Y2502" s="50"/>
      <c r="Z2502" s="55"/>
    </row>
    <row r="2503" spans="25:26">
      <c r="Y2503" s="50"/>
      <c r="Z2503" s="55"/>
    </row>
    <row r="2504" spans="25:26">
      <c r="Y2504" s="50"/>
      <c r="Z2504" s="55"/>
    </row>
    <row r="2505" spans="25:26">
      <c r="Y2505" s="50"/>
      <c r="Z2505" s="55"/>
    </row>
    <row r="2506" spans="25:26">
      <c r="Y2506" s="50"/>
      <c r="Z2506" s="55"/>
    </row>
    <row r="2507" spans="25:26">
      <c r="Y2507" s="50"/>
      <c r="Z2507" s="55"/>
    </row>
    <row r="2508" spans="25:26">
      <c r="Y2508" s="50"/>
      <c r="Z2508" s="55"/>
    </row>
    <row r="2509" spans="25:26">
      <c r="Y2509" s="50"/>
      <c r="Z2509" s="55"/>
    </row>
    <row r="2510" spans="25:26">
      <c r="Y2510" s="50"/>
      <c r="Z2510" s="55"/>
    </row>
    <row r="2511" spans="25:26">
      <c r="Y2511" s="50"/>
      <c r="Z2511" s="55"/>
    </row>
    <row r="2512" spans="25:26">
      <c r="Y2512" s="50"/>
      <c r="Z2512" s="55"/>
    </row>
    <row r="2513" spans="25:26">
      <c r="Y2513" s="50"/>
      <c r="Z2513" s="55"/>
    </row>
    <row r="2514" spans="25:26">
      <c r="Y2514" s="50"/>
      <c r="Z2514" s="55"/>
    </row>
    <row r="2515" spans="25:26">
      <c r="Y2515" s="50"/>
      <c r="Z2515" s="55"/>
    </row>
    <row r="2516" spans="25:26">
      <c r="Y2516" s="50"/>
      <c r="Z2516" s="55"/>
    </row>
    <row r="2517" spans="25:26">
      <c r="Y2517" s="50"/>
      <c r="Z2517" s="55"/>
    </row>
    <row r="2518" spans="25:26">
      <c r="Y2518" s="50"/>
      <c r="Z2518" s="55"/>
    </row>
    <row r="2519" spans="25:26">
      <c r="Y2519" s="50"/>
      <c r="Z2519" s="55"/>
    </row>
    <row r="2520" spans="25:26">
      <c r="Y2520" s="50"/>
      <c r="Z2520" s="55"/>
    </row>
    <row r="2521" spans="25:26">
      <c r="Y2521" s="50"/>
      <c r="Z2521" s="55"/>
    </row>
    <row r="2522" spans="25:26">
      <c r="Y2522" s="50"/>
      <c r="Z2522" s="55"/>
    </row>
    <row r="2523" spans="25:26">
      <c r="Y2523" s="50"/>
      <c r="Z2523" s="55"/>
    </row>
    <row r="2524" spans="25:26">
      <c r="Y2524" s="50"/>
      <c r="Z2524" s="55"/>
    </row>
    <row r="2525" spans="25:26">
      <c r="Y2525" s="50"/>
      <c r="Z2525" s="55"/>
    </row>
    <row r="2526" spans="25:26">
      <c r="Y2526" s="50"/>
      <c r="Z2526" s="55"/>
    </row>
    <row r="2527" spans="25:26">
      <c r="Y2527" s="50"/>
      <c r="Z2527" s="55"/>
    </row>
    <row r="2528" spans="25:26">
      <c r="Y2528" s="50"/>
      <c r="Z2528" s="55"/>
    </row>
    <row r="2529" spans="25:26">
      <c r="Y2529" s="50"/>
      <c r="Z2529" s="55"/>
    </row>
    <row r="2530" spans="25:26">
      <c r="Y2530" s="50"/>
      <c r="Z2530" s="55"/>
    </row>
    <row r="2531" spans="25:26">
      <c r="Y2531" s="50"/>
      <c r="Z2531" s="55"/>
    </row>
    <row r="2532" spans="25:26">
      <c r="Y2532" s="50"/>
      <c r="Z2532" s="55"/>
    </row>
    <row r="2533" spans="25:26">
      <c r="Y2533" s="50"/>
      <c r="Z2533" s="55"/>
    </row>
    <row r="2534" spans="25:26">
      <c r="Y2534" s="50"/>
      <c r="Z2534" s="55"/>
    </row>
    <row r="2535" spans="25:26">
      <c r="Y2535" s="50"/>
      <c r="Z2535" s="55"/>
    </row>
    <row r="2536" spans="25:26">
      <c r="Y2536" s="50"/>
      <c r="Z2536" s="55"/>
    </row>
    <row r="2537" spans="25:26">
      <c r="Y2537" s="50"/>
      <c r="Z2537" s="55"/>
    </row>
    <row r="2538" spans="25:26">
      <c r="Y2538" s="50"/>
      <c r="Z2538" s="55"/>
    </row>
    <row r="2539" spans="25:26">
      <c r="Y2539" s="50"/>
      <c r="Z2539" s="55"/>
    </row>
    <row r="2540" spans="25:26">
      <c r="Y2540" s="50"/>
      <c r="Z2540" s="55"/>
    </row>
    <row r="2541" spans="25:26">
      <c r="Y2541" s="50"/>
      <c r="Z2541" s="55"/>
    </row>
    <row r="2542" spans="25:26">
      <c r="Y2542" s="50"/>
      <c r="Z2542" s="55"/>
    </row>
    <row r="2543" spans="25:26">
      <c r="Y2543" s="50"/>
      <c r="Z2543" s="55"/>
    </row>
    <row r="2544" spans="25:26">
      <c r="Y2544" s="50"/>
      <c r="Z2544" s="55"/>
    </row>
    <row r="2545" spans="25:26">
      <c r="Y2545" s="50"/>
      <c r="Z2545" s="55"/>
    </row>
    <row r="2546" spans="25:26">
      <c r="Y2546" s="50"/>
      <c r="Z2546" s="55"/>
    </row>
    <row r="2547" spans="25:26">
      <c r="Y2547" s="50"/>
      <c r="Z2547" s="55"/>
    </row>
    <row r="2548" spans="25:26">
      <c r="Y2548" s="50"/>
      <c r="Z2548" s="55"/>
    </row>
    <row r="2549" spans="25:26">
      <c r="Y2549" s="50"/>
      <c r="Z2549" s="55"/>
    </row>
    <row r="2550" spans="25:26">
      <c r="Y2550" s="50"/>
      <c r="Z2550" s="55"/>
    </row>
    <row r="2551" spans="25:26">
      <c r="Y2551" s="50"/>
      <c r="Z2551" s="55"/>
    </row>
    <row r="2552" spans="25:26">
      <c r="Y2552" s="50"/>
      <c r="Z2552" s="55"/>
    </row>
    <row r="2553" spans="25:26">
      <c r="Y2553" s="50"/>
      <c r="Z2553" s="55"/>
    </row>
    <row r="2554" spans="25:26">
      <c r="Y2554" s="50"/>
      <c r="Z2554" s="55"/>
    </row>
    <row r="2555" spans="25:26">
      <c r="Y2555" s="50"/>
      <c r="Z2555" s="55"/>
    </row>
    <row r="2556" spans="25:26">
      <c r="Y2556" s="50"/>
      <c r="Z2556" s="55"/>
    </row>
    <row r="2557" spans="25:26">
      <c r="Y2557" s="50"/>
      <c r="Z2557" s="55"/>
    </row>
    <row r="2558" spans="25:26">
      <c r="Y2558" s="50"/>
      <c r="Z2558" s="55"/>
    </row>
    <row r="2559" spans="25:26">
      <c r="Y2559" s="50"/>
      <c r="Z2559" s="55"/>
    </row>
    <row r="2560" spans="25:26">
      <c r="Y2560" s="50"/>
      <c r="Z2560" s="55"/>
    </row>
    <row r="2561" spans="25:26">
      <c r="Y2561" s="50"/>
      <c r="Z2561" s="55"/>
    </row>
    <row r="2562" spans="25:26">
      <c r="Y2562" s="139"/>
      <c r="Z2562" s="55"/>
    </row>
    <row r="2563" spans="25:26">
      <c r="Y2563" s="139"/>
      <c r="Z2563" s="55"/>
    </row>
    <row r="2564" spans="25:26">
      <c r="Y2564" s="139"/>
      <c r="Z2564" s="55"/>
    </row>
    <row r="2565" spans="25:26">
      <c r="Y2565" s="139"/>
      <c r="Z2565" s="55"/>
    </row>
    <row r="2566" spans="25:26">
      <c r="Y2566" s="139"/>
      <c r="Z2566" s="55"/>
    </row>
    <row r="2567" spans="25:26">
      <c r="Y2567" s="139"/>
      <c r="Z2567" s="55"/>
    </row>
    <row r="2568" spans="25:26">
      <c r="Y2568" s="139"/>
      <c r="Z2568" s="55"/>
    </row>
    <row r="2569" spans="25:26">
      <c r="Y2569" s="139"/>
      <c r="Z2569" s="55"/>
    </row>
    <row r="2570" spans="25:26">
      <c r="Y2570" s="139"/>
      <c r="Z2570" s="55"/>
    </row>
    <row r="2571" spans="25:26">
      <c r="Y2571" s="139"/>
      <c r="Z2571" s="55"/>
    </row>
    <row r="2572" spans="25:26">
      <c r="Y2572" s="139"/>
      <c r="Z2572" s="55"/>
    </row>
    <row r="2573" spans="25:26">
      <c r="Y2573" s="139"/>
      <c r="Z2573" s="55"/>
    </row>
    <row r="2574" spans="25:26">
      <c r="Y2574" s="139"/>
      <c r="Z2574" s="55"/>
    </row>
    <row r="2575" spans="25:26">
      <c r="Y2575" s="139"/>
      <c r="Z2575" s="55"/>
    </row>
    <row r="2576" spans="25:26">
      <c r="Y2576" s="139"/>
      <c r="Z2576" s="55"/>
    </row>
    <row r="2577" spans="25:26">
      <c r="Y2577" s="139"/>
      <c r="Z2577" s="55"/>
    </row>
    <row r="2578" spans="25:26">
      <c r="Y2578" s="139"/>
      <c r="Z2578" s="55"/>
    </row>
    <row r="2579" spans="25:26">
      <c r="Y2579" s="139"/>
      <c r="Z2579" s="55"/>
    </row>
    <row r="2580" spans="25:26">
      <c r="Y2580" s="139"/>
      <c r="Z2580" s="55"/>
    </row>
    <row r="2581" spans="25:26">
      <c r="Y2581" s="139"/>
      <c r="Z2581" s="55"/>
    </row>
    <row r="2582" spans="25:26">
      <c r="Y2582" s="139"/>
      <c r="Z2582" s="55"/>
    </row>
    <row r="2583" spans="25:26">
      <c r="Y2583" s="139"/>
      <c r="Z2583" s="55"/>
    </row>
    <row r="2584" spans="25:26">
      <c r="Y2584" s="139"/>
      <c r="Z2584" s="55"/>
    </row>
    <row r="2585" spans="25:26">
      <c r="Y2585" s="139"/>
      <c r="Z2585" s="55"/>
    </row>
    <row r="2586" spans="25:26">
      <c r="Y2586" s="139"/>
      <c r="Z2586" s="55"/>
    </row>
    <row r="2587" spans="25:26">
      <c r="Y2587" s="139"/>
      <c r="Z2587" s="55"/>
    </row>
    <row r="2588" spans="25:26">
      <c r="Y2588" s="139"/>
      <c r="Z2588" s="55"/>
    </row>
    <row r="2589" spans="25:26">
      <c r="Y2589" s="139"/>
      <c r="Z2589" s="55"/>
    </row>
    <row r="2590" spans="25:26">
      <c r="Y2590" s="139"/>
      <c r="Z2590" s="55"/>
    </row>
    <row r="2591" spans="25:26">
      <c r="Y2591" s="139"/>
      <c r="Z2591" s="55"/>
    </row>
    <row r="2592" spans="25:26">
      <c r="Y2592" s="139"/>
      <c r="Z2592" s="55"/>
    </row>
    <row r="2593" spans="25:26">
      <c r="Y2593" s="139"/>
      <c r="Z2593" s="55"/>
    </row>
    <row r="2594" spans="25:26">
      <c r="Y2594" s="139"/>
      <c r="Z2594" s="55"/>
    </row>
    <row r="2595" spans="25:26">
      <c r="Y2595" s="139"/>
      <c r="Z2595" s="55"/>
    </row>
    <row r="2596" spans="25:26">
      <c r="Y2596" s="139"/>
      <c r="Z2596" s="55"/>
    </row>
    <row r="2597" spans="25:26">
      <c r="Y2597" s="139"/>
      <c r="Z2597" s="55"/>
    </row>
    <row r="2598" spans="25:26">
      <c r="Y2598" s="139"/>
      <c r="Z2598" s="55"/>
    </row>
    <row r="2599" spans="25:26">
      <c r="Y2599" s="139"/>
      <c r="Z2599" s="55"/>
    </row>
    <row r="2600" spans="25:26">
      <c r="Y2600" s="139"/>
      <c r="Z2600" s="55"/>
    </row>
    <row r="2601" spans="25:26">
      <c r="Y2601" s="139"/>
      <c r="Z2601" s="55"/>
    </row>
    <row r="2602" spans="25:26">
      <c r="Y2602" s="139"/>
      <c r="Z2602" s="55"/>
    </row>
    <row r="2603" spans="25:26">
      <c r="Y2603" s="139"/>
      <c r="Z2603" s="55"/>
    </row>
    <row r="2604" spans="25:26">
      <c r="Y2604" s="139"/>
      <c r="Z2604" s="55"/>
    </row>
    <row r="2605" spans="25:26">
      <c r="Y2605" s="139"/>
      <c r="Z2605" s="55"/>
    </row>
    <row r="2606" spans="25:26">
      <c r="Y2606" s="139"/>
      <c r="Z2606" s="55"/>
    </row>
    <row r="2607" spans="25:26">
      <c r="Y2607" s="139"/>
      <c r="Z2607" s="55"/>
    </row>
    <row r="2608" spans="25:26">
      <c r="Y2608" s="139"/>
      <c r="Z2608" s="55"/>
    </row>
    <row r="2609" spans="25:26">
      <c r="Y2609" s="139"/>
      <c r="Z2609" s="55"/>
    </row>
    <row r="2610" spans="25:26">
      <c r="Y2610" s="139"/>
      <c r="Z2610" s="55"/>
    </row>
    <row r="2611" spans="25:26">
      <c r="Y2611" s="139"/>
      <c r="Z2611" s="55"/>
    </row>
    <row r="2612" spans="25:26">
      <c r="Y2612" s="139"/>
      <c r="Z2612" s="55"/>
    </row>
    <row r="2613" spans="25:26">
      <c r="Y2613" s="139"/>
      <c r="Z2613" s="55"/>
    </row>
    <row r="2614" spans="25:26">
      <c r="Y2614" s="139"/>
      <c r="Z2614" s="55"/>
    </row>
    <row r="2615" spans="25:26">
      <c r="Y2615" s="139"/>
      <c r="Z2615" s="55"/>
    </row>
    <row r="2616" spans="25:26">
      <c r="Y2616" s="139"/>
      <c r="Z2616" s="55"/>
    </row>
    <row r="2617" spans="25:26">
      <c r="Y2617" s="139"/>
      <c r="Z2617" s="55"/>
    </row>
    <row r="2618" spans="25:26">
      <c r="Y2618" s="139"/>
      <c r="Z2618" s="55"/>
    </row>
    <row r="2619" spans="25:26">
      <c r="Y2619" s="139"/>
      <c r="Z2619" s="55"/>
    </row>
    <row r="2620" spans="25:26">
      <c r="Y2620" s="139"/>
      <c r="Z2620" s="55"/>
    </row>
    <row r="2621" spans="25:26">
      <c r="Y2621" s="139"/>
      <c r="Z2621" s="55"/>
    </row>
    <row r="2622" spans="25:26">
      <c r="Y2622" s="139"/>
      <c r="Z2622" s="55"/>
    </row>
    <row r="2623" spans="25:26">
      <c r="Y2623" s="139"/>
      <c r="Z2623" s="55"/>
    </row>
    <row r="2624" spans="25:26">
      <c r="Y2624" s="139"/>
      <c r="Z2624" s="55"/>
    </row>
    <row r="2625" spans="25:26">
      <c r="Y2625" s="139"/>
      <c r="Z2625" s="55"/>
    </row>
    <row r="2626" spans="25:26">
      <c r="Y2626" s="139"/>
      <c r="Z2626" s="55"/>
    </row>
    <row r="2627" spans="25:26">
      <c r="Y2627" s="139"/>
      <c r="Z2627" s="55"/>
    </row>
    <row r="2628" spans="25:26">
      <c r="Y2628" s="139"/>
      <c r="Z2628" s="55"/>
    </row>
    <row r="2629" spans="25:26">
      <c r="Y2629" s="139"/>
      <c r="Z2629" s="55"/>
    </row>
    <row r="2630" spans="25:26">
      <c r="Y2630" s="139"/>
      <c r="Z2630" s="55"/>
    </row>
    <row r="2631" spans="25:26">
      <c r="Y2631" s="139"/>
      <c r="Z2631" s="55"/>
    </row>
    <row r="2632" spans="25:26">
      <c r="Y2632" s="139"/>
      <c r="Z2632" s="55"/>
    </row>
    <row r="2633" spans="25:26">
      <c r="Y2633" s="139"/>
      <c r="Z2633" s="55"/>
    </row>
    <row r="2634" spans="25:26">
      <c r="Y2634" s="139"/>
      <c r="Z2634" s="55"/>
    </row>
    <row r="2635" spans="25:26">
      <c r="Y2635" s="139"/>
      <c r="Z2635" s="55"/>
    </row>
    <row r="2636" spans="25:26">
      <c r="Y2636" s="139"/>
      <c r="Z2636" s="55"/>
    </row>
    <row r="2637" spans="25:26">
      <c r="Y2637" s="139"/>
      <c r="Z2637" s="55"/>
    </row>
    <row r="2638" spans="25:26">
      <c r="Y2638" s="139"/>
      <c r="Z2638" s="55"/>
    </row>
    <row r="2639" spans="25:26">
      <c r="Y2639" s="139"/>
      <c r="Z2639" s="55"/>
    </row>
    <row r="2640" spans="25:26">
      <c r="Y2640" s="139"/>
      <c r="Z2640" s="55"/>
    </row>
    <row r="2641" spans="25:26">
      <c r="Y2641" s="139"/>
      <c r="Z2641" s="55"/>
    </row>
    <row r="2642" spans="25:26">
      <c r="Y2642" s="139"/>
      <c r="Z2642" s="55"/>
    </row>
    <row r="2643" spans="25:26">
      <c r="Y2643" s="139"/>
      <c r="Z2643" s="55"/>
    </row>
    <row r="2644" spans="25:26">
      <c r="Y2644" s="139"/>
      <c r="Z2644" s="55"/>
    </row>
    <row r="2645" spans="25:26">
      <c r="Y2645" s="139"/>
      <c r="Z2645" s="55"/>
    </row>
    <row r="2646" spans="25:26">
      <c r="Y2646" s="139"/>
      <c r="Z2646" s="55"/>
    </row>
    <row r="2647" spans="25:26">
      <c r="Y2647" s="139"/>
      <c r="Z2647" s="55"/>
    </row>
    <row r="2648" spans="25:26">
      <c r="Y2648" s="139"/>
      <c r="Z2648" s="55"/>
    </row>
    <row r="2649" spans="25:26">
      <c r="Y2649" s="139"/>
      <c r="Z2649" s="55"/>
    </row>
    <row r="2650" spans="25:26">
      <c r="Y2650" s="139"/>
      <c r="Z2650" s="55"/>
    </row>
    <row r="2651" spans="25:26">
      <c r="Y2651" s="139"/>
      <c r="Z2651" s="55"/>
    </row>
    <row r="2652" spans="25:26">
      <c r="Y2652" s="139"/>
      <c r="Z2652" s="55"/>
    </row>
    <row r="2653" spans="25:26">
      <c r="Y2653" s="139"/>
      <c r="Z2653" s="55"/>
    </row>
    <row r="2654" spans="25:26">
      <c r="Y2654" s="139"/>
      <c r="Z2654" s="55"/>
    </row>
    <row r="2655" spans="25:26">
      <c r="Y2655" s="139"/>
      <c r="Z2655" s="55"/>
    </row>
    <row r="2656" spans="25:26">
      <c r="Y2656" s="139"/>
      <c r="Z2656" s="55"/>
    </row>
    <row r="2657" spans="25:26">
      <c r="Y2657" s="139"/>
      <c r="Z2657" s="55"/>
    </row>
    <row r="2658" spans="25:26">
      <c r="Y2658" s="139"/>
      <c r="Z2658" s="55"/>
    </row>
    <row r="2659" spans="25:26">
      <c r="Y2659" s="139"/>
      <c r="Z2659" s="55"/>
    </row>
    <row r="2660" spans="25:26">
      <c r="Y2660" s="139"/>
      <c r="Z2660" s="55"/>
    </row>
    <row r="2661" spans="25:26">
      <c r="Y2661" s="139"/>
      <c r="Z2661" s="55"/>
    </row>
    <row r="2662" spans="25:26">
      <c r="Y2662" s="139"/>
      <c r="Z2662" s="55"/>
    </row>
    <row r="2663" spans="25:26">
      <c r="Y2663" s="139"/>
      <c r="Z2663" s="55"/>
    </row>
    <row r="2664" spans="25:26">
      <c r="Y2664" s="139"/>
      <c r="Z2664" s="55"/>
    </row>
    <row r="2665" spans="25:26">
      <c r="Y2665" s="139"/>
      <c r="Z2665" s="55"/>
    </row>
    <row r="2666" spans="25:26">
      <c r="Y2666" s="139"/>
      <c r="Z2666" s="55"/>
    </row>
    <row r="2667" spans="25:26">
      <c r="Y2667" s="139"/>
      <c r="Z2667" s="55"/>
    </row>
    <row r="2668" spans="25:26">
      <c r="Y2668" s="139"/>
      <c r="Z2668" s="55"/>
    </row>
    <row r="2669" spans="25:26">
      <c r="Y2669" s="139"/>
      <c r="Z2669" s="55"/>
    </row>
    <row r="2670" spans="25:26">
      <c r="Y2670" s="139"/>
      <c r="Z2670" s="55"/>
    </row>
    <row r="2671" spans="25:26">
      <c r="Y2671" s="139"/>
      <c r="Z2671" s="55"/>
    </row>
    <row r="2672" spans="25:26">
      <c r="Y2672" s="139"/>
      <c r="Z2672" s="55"/>
    </row>
    <row r="2673" spans="25:26">
      <c r="Y2673" s="139"/>
      <c r="Z2673" s="55"/>
    </row>
    <row r="2674" spans="25:26">
      <c r="Y2674" s="139"/>
      <c r="Z2674" s="55"/>
    </row>
    <row r="2675" spans="25:26">
      <c r="Y2675" s="139"/>
      <c r="Z2675" s="55"/>
    </row>
    <row r="2676" spans="25:26">
      <c r="Y2676" s="139"/>
      <c r="Z2676" s="55"/>
    </row>
    <row r="2677" spans="25:26">
      <c r="Y2677" s="139"/>
      <c r="Z2677" s="55"/>
    </row>
    <row r="2678" spans="25:26">
      <c r="Y2678" s="139"/>
      <c r="Z2678" s="55"/>
    </row>
    <row r="2679" spans="25:26">
      <c r="Y2679" s="139"/>
      <c r="Z2679" s="55"/>
    </row>
    <row r="2680" spans="25:26">
      <c r="Y2680" s="139"/>
      <c r="Z2680" s="55"/>
    </row>
    <row r="2681" spans="25:26">
      <c r="Y2681" s="139"/>
      <c r="Z2681" s="55"/>
    </row>
    <row r="2682" spans="25:26">
      <c r="Y2682" s="139"/>
      <c r="Z2682" s="55"/>
    </row>
    <row r="2683" spans="25:26">
      <c r="Y2683" s="139"/>
      <c r="Z2683" s="55"/>
    </row>
    <row r="2684" spans="25:26">
      <c r="Y2684" s="139"/>
      <c r="Z2684" s="55"/>
    </row>
    <row r="2685" spans="25:26">
      <c r="Y2685" s="139"/>
      <c r="Z2685" s="55"/>
    </row>
    <row r="2686" spans="25:26">
      <c r="Y2686" s="139"/>
      <c r="Z2686" s="55"/>
    </row>
    <row r="2687" spans="25:26">
      <c r="Y2687" s="139"/>
      <c r="Z2687" s="55"/>
    </row>
    <row r="2688" spans="25:26">
      <c r="Y2688" s="139"/>
      <c r="Z2688" s="55"/>
    </row>
    <row r="2689" spans="25:26">
      <c r="Y2689" s="139"/>
      <c r="Z2689" s="55"/>
    </row>
    <row r="2690" spans="25:26">
      <c r="Y2690" s="139"/>
      <c r="Z2690" s="55"/>
    </row>
    <row r="2691" spans="25:26">
      <c r="Y2691" s="139"/>
      <c r="Z2691" s="55"/>
    </row>
    <row r="2692" spans="25:26">
      <c r="Y2692" s="139"/>
      <c r="Z2692" s="55"/>
    </row>
    <row r="2693" spans="25:26">
      <c r="Y2693" s="139"/>
      <c r="Z2693" s="55"/>
    </row>
    <row r="2694" spans="25:26">
      <c r="Y2694" s="139"/>
      <c r="Z2694" s="55"/>
    </row>
    <row r="2695" spans="25:26">
      <c r="Y2695" s="139"/>
      <c r="Z2695" s="55"/>
    </row>
    <row r="2696" spans="25:26">
      <c r="Y2696" s="139"/>
      <c r="Z2696" s="55"/>
    </row>
    <row r="2697" spans="25:26">
      <c r="Y2697" s="139"/>
      <c r="Z2697" s="55"/>
    </row>
    <row r="2698" spans="25:26">
      <c r="Y2698" s="139"/>
      <c r="Z2698" s="55"/>
    </row>
    <row r="2699" spans="25:26">
      <c r="Y2699" s="139"/>
      <c r="Z2699" s="55"/>
    </row>
    <row r="2700" spans="25:26">
      <c r="Y2700" s="139"/>
      <c r="Z2700" s="55"/>
    </row>
    <row r="2701" spans="25:26">
      <c r="Y2701" s="139"/>
      <c r="Z2701" s="55"/>
    </row>
    <row r="2702" spans="25:26">
      <c r="Y2702" s="139"/>
      <c r="Z2702" s="55"/>
    </row>
    <row r="2703" spans="25:26">
      <c r="Y2703" s="139"/>
      <c r="Z2703" s="55"/>
    </row>
    <row r="2704" spans="25:26">
      <c r="Y2704" s="139"/>
      <c r="Z2704" s="55"/>
    </row>
    <row r="2705" spans="25:26">
      <c r="Y2705" s="139"/>
      <c r="Z2705" s="55"/>
    </row>
    <row r="2706" spans="25:26">
      <c r="Y2706" s="139"/>
      <c r="Z2706" s="55"/>
    </row>
    <row r="2707" spans="25:26">
      <c r="Y2707" s="139"/>
      <c r="Z2707" s="55"/>
    </row>
    <row r="2708" spans="25:26">
      <c r="Y2708" s="139"/>
      <c r="Z2708" s="55"/>
    </row>
    <row r="2709" spans="25:26">
      <c r="Y2709" s="139"/>
      <c r="Z2709" s="55"/>
    </row>
    <row r="2710" spans="25:26">
      <c r="Y2710" s="139"/>
      <c r="Z2710" s="55"/>
    </row>
    <row r="2711" spans="25:26">
      <c r="Y2711" s="139"/>
      <c r="Z2711" s="55"/>
    </row>
    <row r="2712" spans="25:26">
      <c r="Y2712" s="139"/>
      <c r="Z2712" s="55"/>
    </row>
    <row r="2713" spans="25:26">
      <c r="Y2713" s="139"/>
      <c r="Z2713" s="55"/>
    </row>
    <row r="2714" spans="25:26">
      <c r="Y2714" s="139"/>
      <c r="Z2714" s="55"/>
    </row>
    <row r="2715" spans="25:26">
      <c r="Y2715" s="139"/>
      <c r="Z2715" s="55"/>
    </row>
    <row r="2716" spans="25:26">
      <c r="Y2716" s="139"/>
      <c r="Z2716" s="55"/>
    </row>
    <row r="2717" spans="25:26">
      <c r="Y2717" s="139"/>
      <c r="Z2717" s="55"/>
    </row>
    <row r="2718" spans="25:26">
      <c r="Y2718" s="139"/>
      <c r="Z2718" s="55"/>
    </row>
    <row r="2719" spans="25:26">
      <c r="Y2719" s="139"/>
      <c r="Z2719" s="55"/>
    </row>
    <row r="2720" spans="25:26">
      <c r="Y2720" s="139"/>
      <c r="Z2720" s="55"/>
    </row>
    <row r="2721" spans="25:26">
      <c r="Y2721" s="139"/>
      <c r="Z2721" s="55"/>
    </row>
    <row r="2722" spans="25:26">
      <c r="Y2722" s="139"/>
      <c r="Z2722" s="55"/>
    </row>
    <row r="2723" spans="25:26">
      <c r="Y2723" s="139"/>
      <c r="Z2723" s="55"/>
    </row>
    <row r="2724" spans="25:26">
      <c r="Y2724" s="139"/>
      <c r="Z2724" s="55"/>
    </row>
    <row r="2725" spans="25:26">
      <c r="Y2725" s="139"/>
      <c r="Z2725" s="55"/>
    </row>
    <row r="2726" spans="25:26">
      <c r="Y2726" s="139"/>
      <c r="Z2726" s="55"/>
    </row>
    <row r="2727" spans="25:26">
      <c r="Y2727" s="139"/>
      <c r="Z2727" s="55"/>
    </row>
    <row r="2728" spans="25:26">
      <c r="Y2728" s="139"/>
      <c r="Z2728" s="55"/>
    </row>
    <row r="2729" spans="25:26">
      <c r="Y2729" s="139"/>
      <c r="Z2729" s="55"/>
    </row>
    <row r="2730" spans="25:26">
      <c r="Y2730" s="139"/>
      <c r="Z2730" s="55"/>
    </row>
    <row r="2731" spans="25:26">
      <c r="Y2731" s="139"/>
      <c r="Z2731" s="55"/>
    </row>
    <row r="2732" spans="25:26">
      <c r="Y2732" s="139"/>
      <c r="Z2732" s="55"/>
    </row>
    <row r="2733" spans="25:26">
      <c r="Y2733" s="139"/>
      <c r="Z2733" s="55"/>
    </row>
    <row r="2734" spans="25:26">
      <c r="Y2734" s="139"/>
      <c r="Z2734" s="55"/>
    </row>
    <row r="2735" spans="25:26">
      <c r="Y2735" s="139"/>
      <c r="Z2735" s="55"/>
    </row>
    <row r="2736" spans="25:26">
      <c r="Y2736" s="139"/>
      <c r="Z2736" s="55"/>
    </row>
    <row r="2737" spans="25:26">
      <c r="Y2737" s="139"/>
      <c r="Z2737" s="55"/>
    </row>
    <row r="2738" spans="25:26">
      <c r="Y2738" s="139"/>
      <c r="Z2738" s="55"/>
    </row>
    <row r="2739" spans="25:26">
      <c r="Y2739" s="139"/>
      <c r="Z2739" s="55"/>
    </row>
    <row r="2740" spans="25:26">
      <c r="Y2740" s="139"/>
      <c r="Z2740" s="55"/>
    </row>
    <row r="2741" spans="25:26">
      <c r="Y2741" s="139"/>
      <c r="Z2741" s="55"/>
    </row>
    <row r="2742" spans="25:26">
      <c r="Y2742" s="139"/>
      <c r="Z2742" s="55"/>
    </row>
    <row r="2743" spans="25:26">
      <c r="Y2743" s="139"/>
      <c r="Z2743" s="55"/>
    </row>
    <row r="2744" spans="25:26">
      <c r="Y2744" s="139"/>
      <c r="Z2744" s="55"/>
    </row>
    <row r="2745" spans="25:26">
      <c r="Y2745" s="139"/>
      <c r="Z2745" s="55"/>
    </row>
    <row r="2746" spans="25:26">
      <c r="Y2746" s="139"/>
      <c r="Z2746" s="55"/>
    </row>
    <row r="2747" spans="25:26">
      <c r="Y2747" s="139"/>
      <c r="Z2747" s="55"/>
    </row>
    <row r="2748" spans="25:26">
      <c r="Y2748" s="139"/>
      <c r="Z2748" s="55"/>
    </row>
    <row r="2749" spans="25:26">
      <c r="Y2749" s="139"/>
      <c r="Z2749" s="55"/>
    </row>
    <row r="2750" spans="25:26">
      <c r="Y2750" s="139"/>
      <c r="Z2750" s="55"/>
    </row>
    <row r="2751" spans="25:26">
      <c r="Y2751" s="139"/>
      <c r="Z2751" s="55"/>
    </row>
    <row r="2752" spans="25:26">
      <c r="Y2752" s="139"/>
      <c r="Z2752" s="55"/>
    </row>
    <row r="2753" spans="25:26">
      <c r="Y2753" s="139"/>
      <c r="Z2753" s="55"/>
    </row>
    <row r="2754" spans="25:26">
      <c r="Y2754" s="139"/>
      <c r="Z2754" s="55"/>
    </row>
    <row r="2755" spans="25:26">
      <c r="Y2755" s="139"/>
      <c r="Z2755" s="55"/>
    </row>
    <row r="2756" spans="25:26">
      <c r="Y2756" s="139"/>
      <c r="Z2756" s="55"/>
    </row>
    <row r="2757" spans="25:26">
      <c r="Y2757" s="139"/>
      <c r="Z2757" s="55"/>
    </row>
    <row r="2758" spans="25:26">
      <c r="Y2758" s="139"/>
      <c r="Z2758" s="55"/>
    </row>
    <row r="2759" spans="25:26">
      <c r="Y2759" s="139"/>
      <c r="Z2759" s="55"/>
    </row>
    <row r="2760" spans="25:26">
      <c r="Y2760" s="139"/>
      <c r="Z2760" s="55"/>
    </row>
    <row r="2761" spans="25:26">
      <c r="Y2761" s="139"/>
      <c r="Z2761" s="55"/>
    </row>
    <row r="2762" spans="25:26">
      <c r="Y2762" s="139"/>
      <c r="Z2762" s="55"/>
    </row>
    <row r="2763" spans="25:26">
      <c r="Y2763" s="139"/>
      <c r="Z2763" s="55"/>
    </row>
    <row r="2764" spans="25:26">
      <c r="Y2764" s="139"/>
      <c r="Z2764" s="55"/>
    </row>
    <row r="2765" spans="25:26">
      <c r="Y2765" s="139"/>
      <c r="Z2765" s="55"/>
    </row>
    <row r="2766" spans="25:26">
      <c r="Y2766" s="139"/>
      <c r="Z2766" s="55"/>
    </row>
    <row r="2767" spans="25:26">
      <c r="Y2767" s="139"/>
      <c r="Z2767" s="55"/>
    </row>
    <row r="2768" spans="25:26">
      <c r="Z2768" s="55"/>
    </row>
    <row r="2769" spans="26:26">
      <c r="Z2769" s="94"/>
    </row>
    <row r="2770" spans="26:26">
      <c r="Z2770" s="94"/>
    </row>
    <row r="2771" spans="26:26">
      <c r="Z2771" s="94"/>
    </row>
    <row r="2772" spans="26:26">
      <c r="Z2772" s="94"/>
    </row>
    <row r="2773" spans="26:26">
      <c r="Z2773" s="94"/>
    </row>
    <row r="2774" spans="26:26">
      <c r="Z2774" s="94"/>
    </row>
    <row r="2775" spans="26:26">
      <c r="Z2775" s="94"/>
    </row>
    <row r="2776" spans="26:26">
      <c r="Z2776" s="94"/>
    </row>
    <row r="2777" spans="26:26">
      <c r="Z2777" s="94"/>
    </row>
    <row r="2778" spans="26:26">
      <c r="Z2778" s="94"/>
    </row>
    <row r="2779" spans="26:26">
      <c r="Z2779" s="94"/>
    </row>
    <row r="2780" spans="26:26">
      <c r="Z2780" s="94"/>
    </row>
    <row r="2781" spans="26:26">
      <c r="Z2781" s="94"/>
    </row>
  </sheetData>
  <sheetProtection algorithmName="SHA-512" hashValue="c85bLyxh7yDqSJY2yHpNskg8wk55i1t23QeCtKDBNhkF9UP95SX0slCV7auDTQrURbjN1V6gtUCOo45ttNkF7w==" saltValue="9lGG6Ovm+pcZK4kgoT0fNQ==" spinCount="100000" sheet="1" selectLockedCells="1"/>
  <protectedRanges>
    <protectedRange algorithmName="SHA-512" hashValue="vo8DTqTD8mxlHB37aovhWPS72LSWvOSXHJWbWMUK20k4QIL3ci9fMmuRzNwQU+w3CXo6tg7d8AwFtt+/wiXazQ==" saltValue="LiaJoGCBRHmsrfAOE41hDw==" spinCount="100000" sqref="D9:D108" name="Customer Notes"/>
  </protectedRanges>
  <dataConsolidate link="1"/>
  <mergeCells count="7">
    <mergeCell ref="AC1:AL1"/>
    <mergeCell ref="H2:I2"/>
    <mergeCell ref="F8:G8"/>
    <mergeCell ref="O1:P1"/>
    <mergeCell ref="Q1:R1"/>
    <mergeCell ref="S1:T1"/>
    <mergeCell ref="U1:V1"/>
  </mergeCells>
  <phoneticPr fontId="27" type="noConversion"/>
  <dataValidations count="9">
    <dataValidation type="list" allowBlank="1" showInputMessage="1" showErrorMessage="1" error="Please enter a valid collection" sqref="I3" xr:uid="{00000000-0002-0000-0200-000000000000}">
      <formula1>$P$2:$P$5</formula1>
    </dataValidation>
    <dataValidation type="list" allowBlank="1" showInputMessage="1" showErrorMessage="1" error="Please enter a valid alternate collection" sqref="J9:J108" xr:uid="{00000000-0002-0000-0200-000001000000}">
      <formula1>$T$2:$T$4</formula1>
    </dataValidation>
    <dataValidation type="whole" allowBlank="1" showInputMessage="1" showErrorMessage="1" errorTitle="NorthPoint Cabinetry" error="Please enter a whole number greater than zero" sqref="H9:H108" xr:uid="{00000000-0002-0000-0200-000003000000}">
      <formula1>1</formula1>
      <formula2>10000</formula2>
    </dataValidation>
    <dataValidation type="decimal" allowBlank="1" showInputMessage="1" showErrorMessage="1" error="Please enter a number." sqref="I5" xr:uid="{00000000-0002-0000-0200-000005000000}">
      <formula1>0</formula1>
      <formula2>100</formula2>
    </dataValidation>
    <dataValidation type="list" allowBlank="1" showInputMessage="1" showErrorMessage="1" error="Please enter a valid finish" sqref="I4" xr:uid="{00000000-0002-0000-0200-000007000000}">
      <formula1>$R$2:$R$8</formula1>
    </dataValidation>
    <dataValidation type="list" allowBlank="1" showInputMessage="1" showErrorMessage="1" error="Please enter a valid alternate finish" sqref="K10:K108" xr:uid="{4FF5686D-F0C2-441E-9D39-2CE540F82890}">
      <formula1>$V$2:$V$6</formula1>
    </dataValidation>
    <dataValidation type="custom" allowBlank="1" showInputMessage="1" showErrorMessage="1" sqref="R7:R8" xr:uid="{AA3CD0C8-CE48-4AE5-82A5-537F40C31429}">
      <formula1>IF(Door_Style_Selection="Catalina","Sandstone","")</formula1>
    </dataValidation>
    <dataValidation type="list" allowBlank="1" showInputMessage="1" showErrorMessage="1" error="Please enter a valid alternate finish" sqref="K9" xr:uid="{15F74DA6-0644-4E90-9C68-2AD220EA1A3F}">
      <formula1>$V$2:$V$7</formula1>
    </dataValidation>
    <dataValidation type="list" showInputMessage="1" showErrorMessage="1" errorTitle="NorthPoint Cabinetry" error="Please enter a valid cabinet" sqref="I9:I108" xr:uid="{ADB19B8B-5904-484D-81BF-8B7871FE9DB6}">
      <formula1>$AA$2:$AA$268</formula1>
    </dataValidation>
  </dataValidations>
  <pageMargins left="0.7" right="0.7" top="0.75" bottom="0.75" header="0.3" footer="0.3"/>
  <pageSetup orientation="portrait" horizontalDpi="300"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8198" r:id="rId4" name="Drop Down 6">
              <controlPr defaultSize="0" autoLine="0" autoPict="0">
                <anchor moveWithCells="1">
                  <from>
                    <xdr:col>360</xdr:col>
                    <xdr:colOff>146050</xdr:colOff>
                    <xdr:row>1</xdr:row>
                    <xdr:rowOff>0</xdr:rowOff>
                  </from>
                  <to>
                    <xdr:col>360</xdr:col>
                    <xdr:colOff>469900</xdr:colOff>
                    <xdr:row>2</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15BC84-DE2C-4564-9411-5FBC1EBC1397}">
  <sheetPr codeName="Sheet7">
    <tabColor rgb="FF093D8B"/>
  </sheetPr>
  <dimension ref="D1:T232"/>
  <sheetViews>
    <sheetView workbookViewId="0">
      <selection activeCell="G10" sqref="G10"/>
    </sheetView>
  </sheetViews>
  <sheetFormatPr defaultColWidth="9" defaultRowHeight="15.5"/>
  <cols>
    <col min="1" max="4" width="9" style="17"/>
    <col min="5" max="5" width="9" style="88" hidden="1" customWidth="1"/>
    <col min="6" max="6" width="10.33203125" style="17" customWidth="1"/>
    <col min="7" max="7" width="15.5" style="17" customWidth="1"/>
    <col min="8" max="8" width="10.58203125" style="134" customWidth="1"/>
    <col min="9" max="13" width="9" style="17"/>
    <col min="14" max="14" width="12" style="134" customWidth="1"/>
    <col min="15" max="17" width="9" style="17"/>
    <col min="18" max="18" width="15.75" style="17" hidden="1" customWidth="1"/>
    <col min="19" max="19" width="71.5" style="17" hidden="1" customWidth="1"/>
    <col min="20" max="20" width="8.25" style="17" hidden="1" customWidth="1"/>
    <col min="21" max="16384" width="9" style="17"/>
  </cols>
  <sheetData>
    <row r="1" spans="4:20">
      <c r="D1" s="25"/>
      <c r="F1" s="25"/>
      <c r="G1" s="25"/>
      <c r="H1" s="130"/>
      <c r="I1" s="25"/>
      <c r="J1" s="25"/>
      <c r="K1" s="25"/>
      <c r="L1" s="25"/>
      <c r="M1" s="25"/>
      <c r="N1" s="130"/>
      <c r="O1" s="25"/>
      <c r="R1" s="155" t="s">
        <v>812</v>
      </c>
      <c r="S1" s="155" t="s">
        <v>813</v>
      </c>
      <c r="T1" s="155" t="s">
        <v>78</v>
      </c>
    </row>
    <row r="2" spans="4:20">
      <c r="D2" s="25"/>
      <c r="F2" s="25"/>
      <c r="G2" s="25"/>
      <c r="H2" s="130"/>
      <c r="I2" s="25"/>
      <c r="J2" s="25"/>
      <c r="K2" s="25"/>
      <c r="L2" s="25"/>
      <c r="M2" s="25"/>
      <c r="N2" s="130"/>
      <c r="O2" s="25"/>
      <c r="R2" s="156">
        <v>1521</v>
      </c>
      <c r="S2" s="156" t="s">
        <v>814</v>
      </c>
      <c r="T2" s="156">
        <v>176.29</v>
      </c>
    </row>
    <row r="3" spans="4:20">
      <c r="D3" s="25"/>
      <c r="F3" s="25"/>
      <c r="G3" s="25"/>
      <c r="H3" s="130"/>
      <c r="I3" s="25"/>
      <c r="J3" s="25"/>
      <c r="K3" s="25"/>
      <c r="L3" s="25"/>
      <c r="M3" s="25"/>
      <c r="N3" s="130"/>
      <c r="O3" s="25"/>
      <c r="R3" s="156">
        <v>1523</v>
      </c>
      <c r="S3" s="156" t="s">
        <v>815</v>
      </c>
      <c r="T3" s="156">
        <v>176.29</v>
      </c>
    </row>
    <row r="4" spans="4:20">
      <c r="D4" s="25"/>
      <c r="F4" s="25"/>
      <c r="G4" s="25"/>
      <c r="H4" s="130"/>
      <c r="I4" s="25"/>
      <c r="J4" s="25"/>
      <c r="K4" s="25"/>
      <c r="L4" s="25"/>
      <c r="M4" s="25"/>
      <c r="N4" s="130"/>
      <c r="O4" s="25"/>
      <c r="R4" s="156">
        <v>1532</v>
      </c>
      <c r="S4" s="156" t="s">
        <v>816</v>
      </c>
      <c r="T4" s="156">
        <v>176.29</v>
      </c>
    </row>
    <row r="5" spans="4:20" ht="16" hidden="1" thickTop="1">
      <c r="D5" s="25"/>
      <c r="F5" s="212" t="s">
        <v>84</v>
      </c>
      <c r="G5" s="213"/>
      <c r="H5" s="130"/>
      <c r="I5" s="25"/>
      <c r="J5" s="25"/>
      <c r="K5" s="25"/>
      <c r="L5" s="25"/>
      <c r="M5" s="25"/>
      <c r="N5" s="130"/>
      <c r="O5" s="25"/>
      <c r="R5" s="156" t="s">
        <v>817</v>
      </c>
      <c r="S5" s="156" t="s">
        <v>818</v>
      </c>
      <c r="T5" s="156">
        <v>276.55</v>
      </c>
    </row>
    <row r="6" spans="4:20" ht="16" hidden="1" thickBot="1">
      <c r="D6" s="25"/>
      <c r="F6" s="152" t="s">
        <v>107</v>
      </c>
      <c r="G6" s="149">
        <v>0</v>
      </c>
      <c r="H6" s="130"/>
      <c r="I6" s="25"/>
      <c r="J6" s="25"/>
      <c r="K6" s="25"/>
      <c r="L6" s="25"/>
      <c r="M6" s="25"/>
      <c r="N6" s="130"/>
      <c r="O6" s="25"/>
      <c r="R6" s="156" t="s">
        <v>819</v>
      </c>
      <c r="S6" s="156" t="s">
        <v>820</v>
      </c>
      <c r="T6" s="156">
        <v>276.55</v>
      </c>
    </row>
    <row r="7" spans="4:20">
      <c r="D7" s="25"/>
      <c r="F7" s="25"/>
      <c r="G7" s="25"/>
      <c r="H7" s="130"/>
      <c r="I7" s="25"/>
      <c r="J7" s="25"/>
      <c r="K7" s="25"/>
      <c r="L7" s="25"/>
      <c r="M7" s="25"/>
      <c r="N7" s="131">
        <f ca="1">SUM(N9:N9999)</f>
        <v>5.94</v>
      </c>
      <c r="O7" s="25"/>
      <c r="R7" s="156" t="s">
        <v>821</v>
      </c>
      <c r="S7" s="156" t="s">
        <v>822</v>
      </c>
      <c r="T7" s="156">
        <v>28.15</v>
      </c>
    </row>
    <row r="8" spans="4:20">
      <c r="D8" s="25"/>
      <c r="F8" s="6" t="s">
        <v>823</v>
      </c>
      <c r="G8" s="6" t="s">
        <v>824</v>
      </c>
      <c r="H8" s="132" t="s">
        <v>825</v>
      </c>
      <c r="I8" s="218" t="s">
        <v>813</v>
      </c>
      <c r="J8" s="218"/>
      <c r="K8" s="218"/>
      <c r="L8" s="218"/>
      <c r="M8" s="218"/>
      <c r="N8" s="133" t="s">
        <v>126</v>
      </c>
      <c r="O8" s="25"/>
      <c r="R8" s="156" t="s">
        <v>826</v>
      </c>
      <c r="S8" s="156" t="s">
        <v>827</v>
      </c>
      <c r="T8" s="156">
        <v>28.15</v>
      </c>
    </row>
    <row r="9" spans="4:20">
      <c r="D9" s="25"/>
      <c r="E9" s="140">
        <f>IF(OR(G9="",F9="",F9=0,H9="",H9=0),"",101)</f>
        <v>101</v>
      </c>
      <c r="F9" s="123">
        <v>2</v>
      </c>
      <c r="G9" s="166" t="s">
        <v>828</v>
      </c>
      <c r="H9" s="131">
        <v>2.4700000000000002</v>
      </c>
      <c r="I9" s="158" t="str">
        <f>IF(G9="","-",_xlfn.XLOOKUP(G9,$R:$R,$S:$S,"-"))</f>
        <v>Matte Black Open Knock-In Mounting Bracket for 1-5/16" Round Closet Rods</v>
      </c>
      <c r="J9" s="159"/>
      <c r="K9" s="159"/>
      <c r="L9" s="159"/>
      <c r="M9" s="160"/>
      <c r="N9" s="131">
        <f>IFERROR(IF(H9="Expired!","Expired!",F9*H9),0)</f>
        <v>4.9400000000000004</v>
      </c>
      <c r="O9" s="25"/>
      <c r="R9" s="156" t="s">
        <v>829</v>
      </c>
      <c r="S9" s="156" t="s">
        <v>830</v>
      </c>
      <c r="T9" s="156">
        <v>437.11</v>
      </c>
    </row>
    <row r="10" spans="4:20">
      <c r="D10" s="25"/>
      <c r="E10" s="140">
        <f>IF(OR(G10="",F10="",F10=0,H10="",H10=0),E9,E9+1)</f>
        <v>102</v>
      </c>
      <c r="F10" s="123">
        <v>1</v>
      </c>
      <c r="G10" s="166" t="s">
        <v>1649</v>
      </c>
      <c r="H10" s="167">
        <v>1</v>
      </c>
      <c r="I10" s="168" t="s">
        <v>1648</v>
      </c>
      <c r="J10" s="164"/>
      <c r="K10" s="164"/>
      <c r="L10" s="164"/>
      <c r="M10" s="165"/>
      <c r="N10" s="131">
        <f t="shared" ref="N10:N73" si="0">IFERROR(IF(H10="Expired!","Expired!",F10*H10),0)</f>
        <v>1</v>
      </c>
      <c r="O10" s="25"/>
      <c r="R10" s="156" t="s">
        <v>831</v>
      </c>
      <c r="S10" s="156" t="s">
        <v>832</v>
      </c>
      <c r="T10" s="156">
        <v>437.11</v>
      </c>
    </row>
    <row r="11" spans="4:20">
      <c r="D11" s="25"/>
      <c r="E11" s="140">
        <f ca="1">IF(OR(G11="",F11="",F11=0,H11="",H11=0),E10,E10+1)</f>
        <v>102</v>
      </c>
      <c r="F11" s="123"/>
      <c r="G11" s="166"/>
      <c r="H11" s="161">
        <f ca="1">IFERROR(IF($G$6="","$0.00",IF('Enter Closet Order Here'!$AM$2&gt;'Enter Closet Order Here'!$AM$3,$G$6*_xlfn.XLOOKUP(G11,$R:$R,$T:$T,""),"Expired!")),0)</f>
        <v>0</v>
      </c>
      <c r="I11" s="245" t="str">
        <f>IF(G11="","-",_xlfn.XLOOKUP(G11,$R:$R,$S:$S,"-"))</f>
        <v>-</v>
      </c>
      <c r="J11" s="162"/>
      <c r="K11" s="162"/>
      <c r="L11" s="162"/>
      <c r="M11" s="163"/>
      <c r="N11" s="131">
        <f t="shared" ca="1" si="0"/>
        <v>0</v>
      </c>
      <c r="O11" s="25"/>
      <c r="R11" s="156" t="s">
        <v>833</v>
      </c>
      <c r="S11" s="156" t="s">
        <v>834</v>
      </c>
      <c r="T11" s="156">
        <v>437.11</v>
      </c>
    </row>
    <row r="12" spans="4:20">
      <c r="D12" s="25"/>
      <c r="E12" s="140">
        <f t="shared" ref="E12:E75" ca="1" si="1">IF(OR(G12="",F12="",F12=0,H12="",H12=0),E11,E11+1)</f>
        <v>102</v>
      </c>
      <c r="F12" s="123"/>
      <c r="G12" s="166"/>
      <c r="H12" s="161">
        <f ca="1">IFERROR(IF($G$6="","$0.00",IF('Enter Closet Order Here'!$AM$2&gt;'Enter Closet Order Here'!$AM$3,$G$6*_xlfn.XLOOKUP(G12,$R:$R,$T:$T,""),"Expired!")),0)</f>
        <v>0</v>
      </c>
      <c r="I12" s="245" t="str">
        <f>IF(G12="","-",_xlfn.XLOOKUP(G12,$R:$R,$S:$S,"-"))</f>
        <v>-</v>
      </c>
      <c r="J12" s="162"/>
      <c r="K12" s="162"/>
      <c r="L12" s="162"/>
      <c r="M12" s="163"/>
      <c r="N12" s="131">
        <f t="shared" ca="1" si="0"/>
        <v>0</v>
      </c>
      <c r="O12" s="25"/>
      <c r="R12" s="156" t="s">
        <v>835</v>
      </c>
      <c r="S12" s="156" t="s">
        <v>836</v>
      </c>
      <c r="T12" s="156">
        <v>26.31</v>
      </c>
    </row>
    <row r="13" spans="4:20">
      <c r="D13" s="25"/>
      <c r="E13" s="140">
        <f t="shared" ca="1" si="1"/>
        <v>102</v>
      </c>
      <c r="F13" s="123"/>
      <c r="G13" s="166"/>
      <c r="H13" s="161">
        <f ca="1">IFERROR(IF($G$6="","$0.00",IF('Enter Closet Order Here'!$AM$2&gt;'Enter Closet Order Here'!$AM$3,$G$6*_xlfn.XLOOKUP(G13,$R:$R,$T:$T,""),"Expired!")),0)</f>
        <v>0</v>
      </c>
      <c r="I13" s="169" t="str">
        <f>IF(G13="","-",_xlfn.XLOOKUP(G13,$R:$R,$S:$S,"-"))</f>
        <v>-</v>
      </c>
      <c r="J13" s="162"/>
      <c r="K13" s="162"/>
      <c r="L13" s="162"/>
      <c r="M13" s="163"/>
      <c r="N13" s="131">
        <f t="shared" ca="1" si="0"/>
        <v>0</v>
      </c>
      <c r="O13" s="25"/>
      <c r="R13" s="156" t="s">
        <v>837</v>
      </c>
      <c r="S13" s="156" t="s">
        <v>838</v>
      </c>
      <c r="T13" s="156">
        <v>26.31</v>
      </c>
    </row>
    <row r="14" spans="4:20">
      <c r="D14" s="25"/>
      <c r="E14" s="140">
        <f t="shared" ca="1" si="1"/>
        <v>102</v>
      </c>
      <c r="F14" s="123"/>
      <c r="G14" s="166"/>
      <c r="H14" s="161">
        <f ca="1">IFERROR(IF($G$6="","$0.00",IF('Enter Closet Order Here'!$AM$2&gt;'Enter Closet Order Here'!$AM$3,$G$6*_xlfn.XLOOKUP(G14,$R:$R,$T:$T,""),"Expired!")),0)</f>
        <v>0</v>
      </c>
      <c r="I14" s="169" t="str">
        <f>IF(G14="","-",_xlfn.XLOOKUP(G14,$R:$R,$S:$S,"-"))</f>
        <v>-</v>
      </c>
      <c r="J14" s="162"/>
      <c r="K14" s="162"/>
      <c r="L14" s="162"/>
      <c r="M14" s="163"/>
      <c r="N14" s="131">
        <f t="shared" ca="1" si="0"/>
        <v>0</v>
      </c>
      <c r="O14" s="25"/>
      <c r="R14" s="156" t="s">
        <v>839</v>
      </c>
      <c r="S14" s="156" t="s">
        <v>840</v>
      </c>
      <c r="T14" s="156">
        <v>23.31</v>
      </c>
    </row>
    <row r="15" spans="4:20">
      <c r="D15" s="25"/>
      <c r="E15" s="140">
        <f t="shared" ca="1" si="1"/>
        <v>102</v>
      </c>
      <c r="F15" s="123"/>
      <c r="G15" s="166"/>
      <c r="H15" s="161">
        <f ca="1">IFERROR(IF($G$6="","$0.00",IF('Enter Closet Order Here'!$AM$2&gt;'Enter Closet Order Here'!$AM$3,$G$6*_xlfn.XLOOKUP(G15,$R:$R,$T:$T,""),"Expired!")),0)</f>
        <v>0</v>
      </c>
      <c r="I15" s="169" t="str">
        <f>IF(G15="","-",_xlfn.XLOOKUP(G15,$R:$R,$S:$S,"-"))</f>
        <v>-</v>
      </c>
      <c r="J15" s="162"/>
      <c r="K15" s="162"/>
      <c r="L15" s="162"/>
      <c r="M15" s="163"/>
      <c r="N15" s="131">
        <f t="shared" ca="1" si="0"/>
        <v>0</v>
      </c>
      <c r="O15" s="25"/>
      <c r="R15" s="156" t="s">
        <v>841</v>
      </c>
      <c r="S15" s="156" t="s">
        <v>842</v>
      </c>
      <c r="T15" s="156">
        <v>26.22</v>
      </c>
    </row>
    <row r="16" spans="4:20">
      <c r="D16" s="25"/>
      <c r="E16" s="140">
        <f t="shared" ca="1" si="1"/>
        <v>102</v>
      </c>
      <c r="F16" s="123"/>
      <c r="G16" s="166"/>
      <c r="H16" s="131">
        <f t="shared" ref="H16:H74" si="2">_xlfn.XLOOKUP(G16,$R:$R,$T:$T,"")</f>
        <v>0</v>
      </c>
      <c r="I16" s="158" t="str">
        <f t="shared" ref="I16:I17" si="3">IF(G16="","-",_xlfn.XLOOKUP(G16,$R:$R,$S:$S,"-"))</f>
        <v>-</v>
      </c>
      <c r="J16" s="159"/>
      <c r="K16" s="159"/>
      <c r="L16" s="159"/>
      <c r="M16" s="160"/>
      <c r="N16" s="131">
        <f t="shared" si="0"/>
        <v>0</v>
      </c>
      <c r="O16" s="25"/>
      <c r="R16" s="156" t="s">
        <v>843</v>
      </c>
      <c r="S16" s="156" t="s">
        <v>844</v>
      </c>
      <c r="T16" s="156">
        <v>26.34</v>
      </c>
    </row>
    <row r="17" spans="4:20">
      <c r="D17" s="25"/>
      <c r="E17" s="140">
        <f t="shared" ca="1" si="1"/>
        <v>102</v>
      </c>
      <c r="F17" s="123"/>
      <c r="G17" s="166"/>
      <c r="H17" s="131">
        <f t="shared" si="2"/>
        <v>0</v>
      </c>
      <c r="I17" s="158" t="str">
        <f t="shared" si="3"/>
        <v>-</v>
      </c>
      <c r="J17" s="159"/>
      <c r="K17" s="159"/>
      <c r="L17" s="159"/>
      <c r="M17" s="160"/>
      <c r="N17" s="131">
        <f t="shared" si="0"/>
        <v>0</v>
      </c>
      <c r="O17" s="25"/>
      <c r="R17" s="156" t="s">
        <v>845</v>
      </c>
      <c r="S17" s="156" t="s">
        <v>846</v>
      </c>
      <c r="T17" s="156">
        <v>176.4</v>
      </c>
    </row>
    <row r="18" spans="4:20">
      <c r="D18" s="25"/>
      <c r="E18" s="140">
        <f t="shared" ca="1" si="1"/>
        <v>102</v>
      </c>
      <c r="F18" s="123"/>
      <c r="G18" s="166"/>
      <c r="H18" s="131">
        <f t="shared" si="2"/>
        <v>0</v>
      </c>
      <c r="I18" s="158" t="str">
        <f t="shared" ref="I18:I81" si="4">IF(G18="","-",_xlfn.XLOOKUP(G18,$R:$R,$S:$S,"-"))</f>
        <v>-</v>
      </c>
      <c r="J18" s="159"/>
      <c r="K18" s="159"/>
      <c r="L18" s="159"/>
      <c r="M18" s="160"/>
      <c r="N18" s="131">
        <f t="shared" si="0"/>
        <v>0</v>
      </c>
      <c r="O18" s="25"/>
      <c r="R18" s="156" t="s">
        <v>847</v>
      </c>
      <c r="S18" s="156" t="s">
        <v>848</v>
      </c>
      <c r="T18" s="156">
        <v>217.23</v>
      </c>
    </row>
    <row r="19" spans="4:20">
      <c r="D19" s="25"/>
      <c r="E19" s="140">
        <f t="shared" ca="1" si="1"/>
        <v>102</v>
      </c>
      <c r="F19" s="123"/>
      <c r="G19" s="166"/>
      <c r="H19" s="131">
        <f t="shared" si="2"/>
        <v>0</v>
      </c>
      <c r="I19" s="158" t="str">
        <f t="shared" si="4"/>
        <v>-</v>
      </c>
      <c r="J19" s="159"/>
      <c r="K19" s="159"/>
      <c r="L19" s="159"/>
      <c r="M19" s="160"/>
      <c r="N19" s="131">
        <f t="shared" si="0"/>
        <v>0</v>
      </c>
      <c r="O19" s="25"/>
      <c r="R19" s="156" t="s">
        <v>849</v>
      </c>
      <c r="S19" s="156" t="s">
        <v>850</v>
      </c>
      <c r="T19" s="156">
        <v>217.18</v>
      </c>
    </row>
    <row r="20" spans="4:20">
      <c r="D20" s="25"/>
      <c r="E20" s="140">
        <f t="shared" ca="1" si="1"/>
        <v>102</v>
      </c>
      <c r="F20" s="123"/>
      <c r="G20" s="166"/>
      <c r="H20" s="131">
        <f t="shared" si="2"/>
        <v>0</v>
      </c>
      <c r="I20" s="158" t="str">
        <f t="shared" si="4"/>
        <v>-</v>
      </c>
      <c r="J20" s="159"/>
      <c r="K20" s="159"/>
      <c r="L20" s="159"/>
      <c r="M20" s="160"/>
      <c r="N20" s="131">
        <f t="shared" si="0"/>
        <v>0</v>
      </c>
      <c r="O20" s="25"/>
      <c r="R20" s="156" t="s">
        <v>851</v>
      </c>
      <c r="S20" s="156" t="s">
        <v>852</v>
      </c>
      <c r="T20" s="156">
        <v>253.17</v>
      </c>
    </row>
    <row r="21" spans="4:20">
      <c r="D21" s="25"/>
      <c r="E21" s="140">
        <f t="shared" ca="1" si="1"/>
        <v>102</v>
      </c>
      <c r="F21" s="123"/>
      <c r="G21" s="166"/>
      <c r="H21" s="131">
        <f t="shared" si="2"/>
        <v>0</v>
      </c>
      <c r="I21" s="158" t="str">
        <f t="shared" si="4"/>
        <v>-</v>
      </c>
      <c r="J21" s="159"/>
      <c r="K21" s="159"/>
      <c r="L21" s="159"/>
      <c r="M21" s="160"/>
      <c r="N21" s="131">
        <f t="shared" si="0"/>
        <v>0</v>
      </c>
      <c r="O21" s="25"/>
      <c r="R21" s="156" t="s">
        <v>853</v>
      </c>
      <c r="S21" s="156" t="s">
        <v>854</v>
      </c>
      <c r="T21" s="156">
        <v>253.17</v>
      </c>
    </row>
    <row r="22" spans="4:20">
      <c r="D22" s="25"/>
      <c r="E22" s="140">
        <f t="shared" ca="1" si="1"/>
        <v>102</v>
      </c>
      <c r="F22" s="123"/>
      <c r="G22" s="166"/>
      <c r="H22" s="131">
        <f t="shared" si="2"/>
        <v>0</v>
      </c>
      <c r="I22" s="158" t="str">
        <f t="shared" si="4"/>
        <v>-</v>
      </c>
      <c r="J22" s="159"/>
      <c r="K22" s="159"/>
      <c r="L22" s="159"/>
      <c r="M22" s="160"/>
      <c r="N22" s="131">
        <f t="shared" si="0"/>
        <v>0</v>
      </c>
      <c r="O22" s="25"/>
      <c r="R22" s="156" t="s">
        <v>855</v>
      </c>
      <c r="S22" s="156" t="s">
        <v>856</v>
      </c>
      <c r="T22" s="156">
        <v>348.32</v>
      </c>
    </row>
    <row r="23" spans="4:20">
      <c r="D23" s="25"/>
      <c r="E23" s="140">
        <f t="shared" ca="1" si="1"/>
        <v>102</v>
      </c>
      <c r="F23" s="123"/>
      <c r="G23" s="166"/>
      <c r="H23" s="131">
        <f t="shared" si="2"/>
        <v>0</v>
      </c>
      <c r="I23" s="158" t="str">
        <f t="shared" si="4"/>
        <v>-</v>
      </c>
      <c r="J23" s="159"/>
      <c r="K23" s="159"/>
      <c r="L23" s="159"/>
      <c r="M23" s="160"/>
      <c r="N23" s="131">
        <f t="shared" si="0"/>
        <v>0</v>
      </c>
      <c r="O23" s="25"/>
      <c r="R23" s="156" t="s">
        <v>857</v>
      </c>
      <c r="S23" s="156" t="s">
        <v>858</v>
      </c>
      <c r="T23" s="156">
        <v>25.42</v>
      </c>
    </row>
    <row r="24" spans="4:20">
      <c r="D24" s="25"/>
      <c r="E24" s="140">
        <f t="shared" ca="1" si="1"/>
        <v>102</v>
      </c>
      <c r="F24" s="123"/>
      <c r="G24" s="166"/>
      <c r="H24" s="131">
        <f t="shared" si="2"/>
        <v>0</v>
      </c>
      <c r="I24" s="158" t="str">
        <f t="shared" si="4"/>
        <v>-</v>
      </c>
      <c r="J24" s="159"/>
      <c r="K24" s="159"/>
      <c r="L24" s="159"/>
      <c r="M24" s="160"/>
      <c r="N24" s="131">
        <f t="shared" si="0"/>
        <v>0</v>
      </c>
      <c r="O24" s="25"/>
      <c r="R24" s="156" t="s">
        <v>859</v>
      </c>
      <c r="S24" s="156" t="s">
        <v>860</v>
      </c>
      <c r="T24" s="156">
        <v>26.74</v>
      </c>
    </row>
    <row r="25" spans="4:20">
      <c r="D25" s="25"/>
      <c r="E25" s="140">
        <f t="shared" ca="1" si="1"/>
        <v>102</v>
      </c>
      <c r="F25" s="123"/>
      <c r="G25" s="166"/>
      <c r="H25" s="131">
        <f t="shared" si="2"/>
        <v>0</v>
      </c>
      <c r="I25" s="158" t="str">
        <f t="shared" si="4"/>
        <v>-</v>
      </c>
      <c r="J25" s="159"/>
      <c r="K25" s="159"/>
      <c r="L25" s="159"/>
      <c r="M25" s="160"/>
      <c r="N25" s="131">
        <f t="shared" si="0"/>
        <v>0</v>
      </c>
      <c r="O25" s="25"/>
      <c r="R25" s="156" t="s">
        <v>861</v>
      </c>
      <c r="S25" s="156" t="s">
        <v>862</v>
      </c>
      <c r="T25" s="156">
        <v>24.32</v>
      </c>
    </row>
    <row r="26" spans="4:20">
      <c r="D26" s="25"/>
      <c r="E26" s="140">
        <f t="shared" ca="1" si="1"/>
        <v>102</v>
      </c>
      <c r="F26" s="123"/>
      <c r="G26" s="166"/>
      <c r="H26" s="131">
        <f t="shared" si="2"/>
        <v>0</v>
      </c>
      <c r="I26" s="158" t="str">
        <f t="shared" si="4"/>
        <v>-</v>
      </c>
      <c r="J26" s="159"/>
      <c r="K26" s="159"/>
      <c r="L26" s="159"/>
      <c r="M26" s="160"/>
      <c r="N26" s="131">
        <f t="shared" si="0"/>
        <v>0</v>
      </c>
      <c r="O26" s="25"/>
      <c r="R26" s="156" t="s">
        <v>863</v>
      </c>
      <c r="S26" s="156" t="s">
        <v>864</v>
      </c>
      <c r="T26" s="156">
        <v>27.37</v>
      </c>
    </row>
    <row r="27" spans="4:20">
      <c r="D27" s="25"/>
      <c r="E27" s="140">
        <f t="shared" ca="1" si="1"/>
        <v>102</v>
      </c>
      <c r="F27" s="123"/>
      <c r="G27" s="166"/>
      <c r="H27" s="131">
        <f t="shared" si="2"/>
        <v>0</v>
      </c>
      <c r="I27" s="158" t="str">
        <f t="shared" si="4"/>
        <v>-</v>
      </c>
      <c r="J27" s="159"/>
      <c r="K27" s="159"/>
      <c r="L27" s="159"/>
      <c r="M27" s="160"/>
      <c r="N27" s="131">
        <f t="shared" si="0"/>
        <v>0</v>
      </c>
      <c r="O27" s="25"/>
      <c r="R27" s="156" t="s">
        <v>865</v>
      </c>
      <c r="S27" s="156" t="s">
        <v>866</v>
      </c>
      <c r="T27" s="156">
        <v>176.4</v>
      </c>
    </row>
    <row r="28" spans="4:20">
      <c r="D28" s="25"/>
      <c r="E28" s="140">
        <f t="shared" ca="1" si="1"/>
        <v>102</v>
      </c>
      <c r="F28" s="123"/>
      <c r="G28" s="166"/>
      <c r="H28" s="131">
        <f t="shared" si="2"/>
        <v>0</v>
      </c>
      <c r="I28" s="158" t="str">
        <f t="shared" si="4"/>
        <v>-</v>
      </c>
      <c r="J28" s="159"/>
      <c r="K28" s="159"/>
      <c r="L28" s="159"/>
      <c r="M28" s="160"/>
      <c r="N28" s="131">
        <f t="shared" si="0"/>
        <v>0</v>
      </c>
      <c r="O28" s="25"/>
      <c r="R28" s="156" t="s">
        <v>867</v>
      </c>
      <c r="S28" s="156" t="s">
        <v>868</v>
      </c>
      <c r="T28" s="156">
        <v>217.23</v>
      </c>
    </row>
    <row r="29" spans="4:20">
      <c r="D29" s="25"/>
      <c r="E29" s="140">
        <f t="shared" ca="1" si="1"/>
        <v>102</v>
      </c>
      <c r="F29" s="123"/>
      <c r="G29" s="166"/>
      <c r="H29" s="131">
        <f t="shared" si="2"/>
        <v>0</v>
      </c>
      <c r="I29" s="158" t="str">
        <f t="shared" si="4"/>
        <v>-</v>
      </c>
      <c r="J29" s="159"/>
      <c r="K29" s="159"/>
      <c r="L29" s="159"/>
      <c r="M29" s="160"/>
      <c r="N29" s="131">
        <f t="shared" si="0"/>
        <v>0</v>
      </c>
      <c r="O29" s="25"/>
      <c r="R29" s="156" t="s">
        <v>869</v>
      </c>
      <c r="S29" s="156" t="s">
        <v>870</v>
      </c>
      <c r="T29" s="156">
        <v>217.18</v>
      </c>
    </row>
    <row r="30" spans="4:20">
      <c r="D30" s="25"/>
      <c r="E30" s="140">
        <f t="shared" ca="1" si="1"/>
        <v>102</v>
      </c>
      <c r="F30" s="123"/>
      <c r="G30" s="166"/>
      <c r="H30" s="131">
        <f t="shared" si="2"/>
        <v>0</v>
      </c>
      <c r="I30" s="158" t="str">
        <f t="shared" si="4"/>
        <v>-</v>
      </c>
      <c r="J30" s="159"/>
      <c r="K30" s="159"/>
      <c r="L30" s="159"/>
      <c r="M30" s="160"/>
      <c r="N30" s="131">
        <f t="shared" si="0"/>
        <v>0</v>
      </c>
      <c r="O30" s="25"/>
      <c r="R30" s="156" t="s">
        <v>871</v>
      </c>
      <c r="S30" s="156" t="s">
        <v>872</v>
      </c>
      <c r="T30" s="156">
        <v>37.75</v>
      </c>
    </row>
    <row r="31" spans="4:20">
      <c r="D31" s="25"/>
      <c r="E31" s="140">
        <f t="shared" ca="1" si="1"/>
        <v>102</v>
      </c>
      <c r="F31" s="123"/>
      <c r="G31" s="166"/>
      <c r="H31" s="131">
        <f t="shared" si="2"/>
        <v>0</v>
      </c>
      <c r="I31" s="158" t="str">
        <f t="shared" si="4"/>
        <v>-</v>
      </c>
      <c r="J31" s="159"/>
      <c r="K31" s="159"/>
      <c r="L31" s="159"/>
      <c r="M31" s="160"/>
      <c r="N31" s="131">
        <f t="shared" si="0"/>
        <v>0</v>
      </c>
      <c r="O31" s="25"/>
      <c r="R31" s="156" t="s">
        <v>873</v>
      </c>
      <c r="S31" s="156" t="s">
        <v>874</v>
      </c>
      <c r="T31" s="156">
        <v>35.880000000000003</v>
      </c>
    </row>
    <row r="32" spans="4:20">
      <c r="D32" s="25"/>
      <c r="E32" s="140">
        <f t="shared" ca="1" si="1"/>
        <v>102</v>
      </c>
      <c r="F32" s="123"/>
      <c r="G32" s="166"/>
      <c r="H32" s="131">
        <f t="shared" si="2"/>
        <v>0</v>
      </c>
      <c r="I32" s="158" t="str">
        <f t="shared" si="4"/>
        <v>-</v>
      </c>
      <c r="J32" s="159"/>
      <c r="K32" s="159"/>
      <c r="L32" s="159"/>
      <c r="M32" s="160"/>
      <c r="N32" s="131">
        <f t="shared" si="0"/>
        <v>0</v>
      </c>
      <c r="O32" s="25"/>
      <c r="R32" s="156" t="s">
        <v>875</v>
      </c>
      <c r="S32" s="156" t="s">
        <v>876</v>
      </c>
      <c r="T32" s="156">
        <v>31.98</v>
      </c>
    </row>
    <row r="33" spans="4:20">
      <c r="D33" s="25"/>
      <c r="E33" s="140">
        <f t="shared" ca="1" si="1"/>
        <v>102</v>
      </c>
      <c r="F33" s="123"/>
      <c r="G33" s="166"/>
      <c r="H33" s="131">
        <f t="shared" si="2"/>
        <v>0</v>
      </c>
      <c r="I33" s="158" t="str">
        <f t="shared" si="4"/>
        <v>-</v>
      </c>
      <c r="J33" s="159"/>
      <c r="K33" s="159"/>
      <c r="L33" s="159"/>
      <c r="M33" s="160"/>
      <c r="N33" s="131">
        <f t="shared" si="0"/>
        <v>0</v>
      </c>
      <c r="O33" s="25"/>
      <c r="R33" s="156" t="s">
        <v>877</v>
      </c>
      <c r="S33" s="156" t="s">
        <v>878</v>
      </c>
      <c r="T33" s="156">
        <v>37.86</v>
      </c>
    </row>
    <row r="34" spans="4:20">
      <c r="D34" s="25"/>
      <c r="E34" s="140">
        <f t="shared" ca="1" si="1"/>
        <v>102</v>
      </c>
      <c r="F34" s="123"/>
      <c r="G34" s="166"/>
      <c r="H34" s="131">
        <f t="shared" si="2"/>
        <v>0</v>
      </c>
      <c r="I34" s="158" t="str">
        <f t="shared" si="4"/>
        <v>-</v>
      </c>
      <c r="J34" s="159"/>
      <c r="K34" s="159"/>
      <c r="L34" s="159"/>
      <c r="M34" s="160"/>
      <c r="N34" s="131">
        <f t="shared" si="0"/>
        <v>0</v>
      </c>
      <c r="O34" s="25"/>
      <c r="R34" s="156" t="s">
        <v>879</v>
      </c>
      <c r="S34" s="156" t="s">
        <v>880</v>
      </c>
      <c r="T34" s="156">
        <v>58.03</v>
      </c>
    </row>
    <row r="35" spans="4:20">
      <c r="D35" s="25"/>
      <c r="E35" s="140">
        <f t="shared" ca="1" si="1"/>
        <v>102</v>
      </c>
      <c r="F35" s="123"/>
      <c r="G35" s="166"/>
      <c r="H35" s="131">
        <f t="shared" si="2"/>
        <v>0</v>
      </c>
      <c r="I35" s="158" t="str">
        <f t="shared" si="4"/>
        <v>-</v>
      </c>
      <c r="J35" s="159"/>
      <c r="K35" s="159"/>
      <c r="L35" s="159"/>
      <c r="M35" s="160"/>
      <c r="N35" s="131">
        <f t="shared" si="0"/>
        <v>0</v>
      </c>
      <c r="O35" s="25"/>
      <c r="R35" s="156" t="s">
        <v>881</v>
      </c>
      <c r="S35" s="156" t="s">
        <v>882</v>
      </c>
      <c r="T35" s="156">
        <v>53.51</v>
      </c>
    </row>
    <row r="36" spans="4:20">
      <c r="D36" s="25"/>
      <c r="E36" s="140">
        <f t="shared" ca="1" si="1"/>
        <v>102</v>
      </c>
      <c r="F36" s="123"/>
      <c r="G36" s="166"/>
      <c r="H36" s="131">
        <f t="shared" si="2"/>
        <v>0</v>
      </c>
      <c r="I36" s="158" t="str">
        <f t="shared" si="4"/>
        <v>-</v>
      </c>
      <c r="J36" s="159"/>
      <c r="K36" s="159"/>
      <c r="L36" s="159"/>
      <c r="M36" s="160"/>
      <c r="N36" s="131">
        <f t="shared" si="0"/>
        <v>0</v>
      </c>
      <c r="O36" s="25"/>
      <c r="R36" s="156" t="s">
        <v>883</v>
      </c>
      <c r="S36" s="156" t="s">
        <v>884</v>
      </c>
      <c r="T36" s="156">
        <v>48.95</v>
      </c>
    </row>
    <row r="37" spans="4:20">
      <c r="D37" s="25"/>
      <c r="E37" s="140">
        <f t="shared" ca="1" si="1"/>
        <v>102</v>
      </c>
      <c r="F37" s="123"/>
      <c r="G37" s="166"/>
      <c r="H37" s="131">
        <f t="shared" si="2"/>
        <v>0</v>
      </c>
      <c r="I37" s="158" t="str">
        <f t="shared" si="4"/>
        <v>-</v>
      </c>
      <c r="J37" s="159"/>
      <c r="K37" s="159"/>
      <c r="L37" s="159"/>
      <c r="M37" s="160"/>
      <c r="N37" s="131">
        <f t="shared" si="0"/>
        <v>0</v>
      </c>
      <c r="O37" s="25"/>
      <c r="R37" s="156" t="s">
        <v>885</v>
      </c>
      <c r="S37" s="156" t="s">
        <v>886</v>
      </c>
      <c r="T37" s="156">
        <v>63.46</v>
      </c>
    </row>
    <row r="38" spans="4:20">
      <c r="D38" s="25"/>
      <c r="E38" s="140">
        <f t="shared" ca="1" si="1"/>
        <v>102</v>
      </c>
      <c r="F38" s="123"/>
      <c r="G38" s="166"/>
      <c r="H38" s="131">
        <f t="shared" si="2"/>
        <v>0</v>
      </c>
      <c r="I38" s="158" t="str">
        <f t="shared" si="4"/>
        <v>-</v>
      </c>
      <c r="J38" s="159"/>
      <c r="K38" s="159"/>
      <c r="L38" s="159"/>
      <c r="M38" s="160"/>
      <c r="N38" s="131">
        <f t="shared" si="0"/>
        <v>0</v>
      </c>
      <c r="O38" s="25"/>
      <c r="R38" s="156" t="s">
        <v>887</v>
      </c>
      <c r="S38" s="156" t="s">
        <v>888</v>
      </c>
      <c r="T38" s="156">
        <v>52.69</v>
      </c>
    </row>
    <row r="39" spans="4:20">
      <c r="D39" s="25"/>
      <c r="E39" s="140">
        <f t="shared" ca="1" si="1"/>
        <v>102</v>
      </c>
      <c r="F39" s="123"/>
      <c r="G39" s="166"/>
      <c r="H39" s="131">
        <f t="shared" si="2"/>
        <v>0</v>
      </c>
      <c r="I39" s="158" t="str">
        <f t="shared" si="4"/>
        <v>-</v>
      </c>
      <c r="J39" s="159"/>
      <c r="K39" s="159"/>
      <c r="L39" s="159"/>
      <c r="M39" s="160"/>
      <c r="N39" s="131">
        <f t="shared" si="0"/>
        <v>0</v>
      </c>
      <c r="O39" s="25"/>
      <c r="R39" s="156" t="s">
        <v>889</v>
      </c>
      <c r="S39" s="156" t="s">
        <v>890</v>
      </c>
      <c r="T39" s="156">
        <v>41.91</v>
      </c>
    </row>
    <row r="40" spans="4:20">
      <c r="D40" s="25"/>
      <c r="E40" s="140">
        <f t="shared" ca="1" si="1"/>
        <v>102</v>
      </c>
      <c r="F40" s="123"/>
      <c r="G40" s="166"/>
      <c r="H40" s="131">
        <f t="shared" si="2"/>
        <v>0</v>
      </c>
      <c r="I40" s="158" t="str">
        <f t="shared" si="4"/>
        <v>-</v>
      </c>
      <c r="J40" s="159"/>
      <c r="K40" s="159"/>
      <c r="L40" s="159"/>
      <c r="M40" s="160"/>
      <c r="N40" s="131">
        <f t="shared" si="0"/>
        <v>0</v>
      </c>
      <c r="O40" s="25"/>
      <c r="R40" s="156" t="s">
        <v>891</v>
      </c>
      <c r="S40" s="156" t="s">
        <v>892</v>
      </c>
      <c r="T40" s="156">
        <v>53.98</v>
      </c>
    </row>
    <row r="41" spans="4:20">
      <c r="D41" s="25"/>
      <c r="E41" s="140">
        <f t="shared" ca="1" si="1"/>
        <v>102</v>
      </c>
      <c r="F41" s="123"/>
      <c r="G41" s="166"/>
      <c r="H41" s="131">
        <f t="shared" si="2"/>
        <v>0</v>
      </c>
      <c r="I41" s="158" t="str">
        <f t="shared" si="4"/>
        <v>-</v>
      </c>
      <c r="J41" s="159"/>
      <c r="K41" s="159"/>
      <c r="L41" s="159"/>
      <c r="M41" s="160"/>
      <c r="N41" s="131">
        <f t="shared" si="0"/>
        <v>0</v>
      </c>
      <c r="O41" s="25"/>
      <c r="R41" s="156" t="s">
        <v>893</v>
      </c>
      <c r="S41" s="156" t="s">
        <v>894</v>
      </c>
      <c r="T41" s="156">
        <v>56.43</v>
      </c>
    </row>
    <row r="42" spans="4:20">
      <c r="D42" s="25"/>
      <c r="E42" s="140">
        <f t="shared" ca="1" si="1"/>
        <v>102</v>
      </c>
      <c r="F42" s="123"/>
      <c r="G42" s="166"/>
      <c r="H42" s="131">
        <f t="shared" si="2"/>
        <v>0</v>
      </c>
      <c r="I42" s="158" t="str">
        <f t="shared" si="4"/>
        <v>-</v>
      </c>
      <c r="J42" s="159"/>
      <c r="K42" s="159"/>
      <c r="L42" s="159"/>
      <c r="M42" s="160"/>
      <c r="N42" s="131">
        <f t="shared" si="0"/>
        <v>0</v>
      </c>
      <c r="O42" s="25"/>
      <c r="R42" s="156" t="s">
        <v>895</v>
      </c>
      <c r="S42" s="156" t="s">
        <v>896</v>
      </c>
      <c r="T42" s="156">
        <v>58.91</v>
      </c>
    </row>
    <row r="43" spans="4:20">
      <c r="D43" s="25"/>
      <c r="E43" s="140">
        <f t="shared" ca="1" si="1"/>
        <v>102</v>
      </c>
      <c r="F43" s="123"/>
      <c r="G43" s="166"/>
      <c r="H43" s="131">
        <f t="shared" si="2"/>
        <v>0</v>
      </c>
      <c r="I43" s="158" t="str">
        <f t="shared" si="4"/>
        <v>-</v>
      </c>
      <c r="J43" s="159"/>
      <c r="K43" s="159"/>
      <c r="L43" s="159"/>
      <c r="M43" s="160"/>
      <c r="N43" s="131">
        <f t="shared" si="0"/>
        <v>0</v>
      </c>
      <c r="O43" s="25"/>
      <c r="R43" s="156" t="s">
        <v>897</v>
      </c>
      <c r="S43" s="156" t="s">
        <v>898</v>
      </c>
      <c r="T43" s="156">
        <v>36.340000000000003</v>
      </c>
    </row>
    <row r="44" spans="4:20">
      <c r="D44" s="25"/>
      <c r="E44" s="140">
        <f t="shared" ca="1" si="1"/>
        <v>102</v>
      </c>
      <c r="F44" s="123"/>
      <c r="G44" s="166"/>
      <c r="H44" s="131">
        <f t="shared" si="2"/>
        <v>0</v>
      </c>
      <c r="I44" s="158" t="str">
        <f t="shared" si="4"/>
        <v>-</v>
      </c>
      <c r="J44" s="159"/>
      <c r="K44" s="159"/>
      <c r="L44" s="159"/>
      <c r="M44" s="160"/>
      <c r="N44" s="131">
        <f t="shared" si="0"/>
        <v>0</v>
      </c>
      <c r="O44" s="25"/>
      <c r="R44" s="156" t="s">
        <v>899</v>
      </c>
      <c r="S44" s="156" t="s">
        <v>900</v>
      </c>
      <c r="T44" s="156">
        <v>33.58</v>
      </c>
    </row>
    <row r="45" spans="4:20">
      <c r="D45" s="25"/>
      <c r="E45" s="140">
        <f t="shared" ca="1" si="1"/>
        <v>102</v>
      </c>
      <c r="F45" s="123"/>
      <c r="G45" s="166"/>
      <c r="H45" s="131">
        <f t="shared" si="2"/>
        <v>0</v>
      </c>
      <c r="I45" s="158" t="str">
        <f t="shared" si="4"/>
        <v>-</v>
      </c>
      <c r="J45" s="159"/>
      <c r="K45" s="159"/>
      <c r="L45" s="159"/>
      <c r="M45" s="160"/>
      <c r="N45" s="131">
        <f t="shared" si="0"/>
        <v>0</v>
      </c>
      <c r="O45" s="25"/>
      <c r="R45" s="156" t="s">
        <v>901</v>
      </c>
      <c r="S45" s="156" t="s">
        <v>902</v>
      </c>
      <c r="T45" s="156">
        <v>30.82</v>
      </c>
    </row>
    <row r="46" spans="4:20">
      <c r="D46" s="25"/>
      <c r="E46" s="140">
        <f t="shared" ca="1" si="1"/>
        <v>102</v>
      </c>
      <c r="F46" s="123"/>
      <c r="G46" s="166"/>
      <c r="H46" s="131">
        <f t="shared" si="2"/>
        <v>0</v>
      </c>
      <c r="I46" s="158" t="str">
        <f t="shared" si="4"/>
        <v>-</v>
      </c>
      <c r="J46" s="159"/>
      <c r="K46" s="159"/>
      <c r="L46" s="159"/>
      <c r="M46" s="160"/>
      <c r="N46" s="131">
        <f t="shared" si="0"/>
        <v>0</v>
      </c>
      <c r="O46" s="25"/>
      <c r="R46" s="156" t="s">
        <v>903</v>
      </c>
      <c r="S46" s="156" t="s">
        <v>904</v>
      </c>
      <c r="T46" s="156">
        <v>37.090000000000003</v>
      </c>
    </row>
    <row r="47" spans="4:20">
      <c r="D47" s="25"/>
      <c r="E47" s="140">
        <f t="shared" ca="1" si="1"/>
        <v>102</v>
      </c>
      <c r="F47" s="123"/>
      <c r="G47" s="166"/>
      <c r="H47" s="131">
        <f t="shared" si="2"/>
        <v>0</v>
      </c>
      <c r="I47" s="158" t="str">
        <f t="shared" si="4"/>
        <v>-</v>
      </c>
      <c r="J47" s="159"/>
      <c r="K47" s="159"/>
      <c r="L47" s="159"/>
      <c r="M47" s="160"/>
      <c r="N47" s="131">
        <f t="shared" si="0"/>
        <v>0</v>
      </c>
      <c r="O47" s="25"/>
      <c r="R47" s="156" t="s">
        <v>905</v>
      </c>
      <c r="S47" s="156" t="s">
        <v>906</v>
      </c>
      <c r="T47" s="156">
        <v>36.49</v>
      </c>
    </row>
    <row r="48" spans="4:20">
      <c r="D48" s="25"/>
      <c r="E48" s="140">
        <f t="shared" ca="1" si="1"/>
        <v>102</v>
      </c>
      <c r="F48" s="123"/>
      <c r="G48" s="166"/>
      <c r="H48" s="131">
        <f t="shared" si="2"/>
        <v>0</v>
      </c>
      <c r="I48" s="158" t="str">
        <f t="shared" si="4"/>
        <v>-</v>
      </c>
      <c r="J48" s="159"/>
      <c r="K48" s="159"/>
      <c r="L48" s="159"/>
      <c r="M48" s="160"/>
      <c r="N48" s="131">
        <f t="shared" si="0"/>
        <v>0</v>
      </c>
      <c r="O48" s="25"/>
      <c r="R48" s="156" t="s">
        <v>907</v>
      </c>
      <c r="S48" s="156" t="s">
        <v>908</v>
      </c>
      <c r="T48" s="156">
        <v>31.17</v>
      </c>
    </row>
    <row r="49" spans="4:20">
      <c r="D49" s="25"/>
      <c r="E49" s="140">
        <f t="shared" ca="1" si="1"/>
        <v>102</v>
      </c>
      <c r="F49" s="123"/>
      <c r="G49" s="166"/>
      <c r="H49" s="131">
        <f t="shared" si="2"/>
        <v>0</v>
      </c>
      <c r="I49" s="158" t="str">
        <f t="shared" si="4"/>
        <v>-</v>
      </c>
      <c r="J49" s="159"/>
      <c r="K49" s="159"/>
      <c r="L49" s="159"/>
      <c r="M49" s="160"/>
      <c r="N49" s="131">
        <f t="shared" si="0"/>
        <v>0</v>
      </c>
      <c r="O49" s="25"/>
      <c r="R49" s="156" t="s">
        <v>909</v>
      </c>
      <c r="S49" s="156" t="s">
        <v>910</v>
      </c>
      <c r="T49" s="156">
        <v>77.510000000000005</v>
      </c>
    </row>
    <row r="50" spans="4:20">
      <c r="D50" s="25"/>
      <c r="E50" s="140">
        <f t="shared" ca="1" si="1"/>
        <v>102</v>
      </c>
      <c r="F50" s="123"/>
      <c r="G50" s="166"/>
      <c r="H50" s="131">
        <f t="shared" si="2"/>
        <v>0</v>
      </c>
      <c r="I50" s="158" t="str">
        <f t="shared" si="4"/>
        <v>-</v>
      </c>
      <c r="J50" s="159"/>
      <c r="K50" s="159"/>
      <c r="L50" s="159"/>
      <c r="M50" s="160"/>
      <c r="N50" s="131">
        <f t="shared" si="0"/>
        <v>0</v>
      </c>
      <c r="O50" s="25"/>
      <c r="R50" s="156" t="s">
        <v>911</v>
      </c>
      <c r="S50" s="156" t="s">
        <v>912</v>
      </c>
      <c r="T50" s="156">
        <v>77.45</v>
      </c>
    </row>
    <row r="51" spans="4:20">
      <c r="D51" s="25"/>
      <c r="E51" s="140">
        <f t="shared" ca="1" si="1"/>
        <v>102</v>
      </c>
      <c r="F51" s="123"/>
      <c r="G51" s="166"/>
      <c r="H51" s="131">
        <f t="shared" si="2"/>
        <v>0</v>
      </c>
      <c r="I51" s="158" t="str">
        <f t="shared" si="4"/>
        <v>-</v>
      </c>
      <c r="J51" s="159"/>
      <c r="K51" s="159"/>
      <c r="L51" s="159"/>
      <c r="M51" s="160"/>
      <c r="N51" s="131">
        <f t="shared" si="0"/>
        <v>0</v>
      </c>
      <c r="O51" s="25"/>
      <c r="R51" s="156" t="s">
        <v>913</v>
      </c>
      <c r="S51" s="156" t="s">
        <v>914</v>
      </c>
      <c r="T51" s="156">
        <v>77.62</v>
      </c>
    </row>
    <row r="52" spans="4:20">
      <c r="D52" s="25"/>
      <c r="E52" s="140">
        <f t="shared" ca="1" si="1"/>
        <v>102</v>
      </c>
      <c r="F52" s="123"/>
      <c r="G52" s="166"/>
      <c r="H52" s="131">
        <f t="shared" si="2"/>
        <v>0</v>
      </c>
      <c r="I52" s="158" t="str">
        <f t="shared" si="4"/>
        <v>-</v>
      </c>
      <c r="J52" s="159"/>
      <c r="K52" s="159"/>
      <c r="L52" s="159"/>
      <c r="M52" s="160"/>
      <c r="N52" s="131">
        <f t="shared" si="0"/>
        <v>0</v>
      </c>
      <c r="O52" s="25"/>
      <c r="R52" s="156" t="s">
        <v>915</v>
      </c>
      <c r="S52" s="156" t="s">
        <v>916</v>
      </c>
      <c r="T52" s="156">
        <v>77.45</v>
      </c>
    </row>
    <row r="53" spans="4:20">
      <c r="D53" s="25"/>
      <c r="E53" s="140">
        <f t="shared" ca="1" si="1"/>
        <v>102</v>
      </c>
      <c r="F53" s="123"/>
      <c r="G53" s="166"/>
      <c r="H53" s="131">
        <f t="shared" si="2"/>
        <v>0</v>
      </c>
      <c r="I53" s="158" t="str">
        <f t="shared" si="4"/>
        <v>-</v>
      </c>
      <c r="J53" s="159"/>
      <c r="K53" s="159"/>
      <c r="L53" s="159"/>
      <c r="M53" s="160"/>
      <c r="N53" s="131">
        <f t="shared" si="0"/>
        <v>0</v>
      </c>
      <c r="O53" s="25"/>
      <c r="R53" s="156" t="s">
        <v>917</v>
      </c>
      <c r="S53" s="156" t="s">
        <v>918</v>
      </c>
      <c r="T53" s="156">
        <v>77.62</v>
      </c>
    </row>
    <row r="54" spans="4:20">
      <c r="D54" s="25"/>
      <c r="E54" s="140">
        <f t="shared" ca="1" si="1"/>
        <v>102</v>
      </c>
      <c r="F54" s="123"/>
      <c r="G54" s="166"/>
      <c r="H54" s="131">
        <f t="shared" si="2"/>
        <v>0</v>
      </c>
      <c r="I54" s="158" t="str">
        <f t="shared" si="4"/>
        <v>-</v>
      </c>
      <c r="J54" s="159"/>
      <c r="K54" s="159"/>
      <c r="L54" s="159"/>
      <c r="M54" s="160"/>
      <c r="N54" s="131">
        <f t="shared" si="0"/>
        <v>0</v>
      </c>
      <c r="O54" s="25"/>
      <c r="R54" s="156" t="s">
        <v>919</v>
      </c>
      <c r="S54" s="156" t="s">
        <v>920</v>
      </c>
      <c r="T54" s="156">
        <v>77.58</v>
      </c>
    </row>
    <row r="55" spans="4:20">
      <c r="D55" s="25"/>
      <c r="E55" s="140">
        <f t="shared" ca="1" si="1"/>
        <v>102</v>
      </c>
      <c r="F55" s="123"/>
      <c r="G55" s="166"/>
      <c r="H55" s="131">
        <f t="shared" si="2"/>
        <v>0</v>
      </c>
      <c r="I55" s="158" t="str">
        <f t="shared" si="4"/>
        <v>-</v>
      </c>
      <c r="J55" s="159"/>
      <c r="K55" s="159"/>
      <c r="L55" s="159"/>
      <c r="M55" s="160"/>
      <c r="N55" s="131">
        <f t="shared" si="0"/>
        <v>0</v>
      </c>
      <c r="O55" s="25"/>
      <c r="R55" s="156" t="s">
        <v>921</v>
      </c>
      <c r="S55" s="156" t="s">
        <v>922</v>
      </c>
      <c r="T55" s="156">
        <v>77.650000000000006</v>
      </c>
    </row>
    <row r="56" spans="4:20">
      <c r="D56" s="25"/>
      <c r="E56" s="140">
        <f t="shared" ca="1" si="1"/>
        <v>102</v>
      </c>
      <c r="F56" s="123"/>
      <c r="G56" s="166"/>
      <c r="H56" s="131">
        <f t="shared" si="2"/>
        <v>0</v>
      </c>
      <c r="I56" s="158" t="str">
        <f t="shared" si="4"/>
        <v>-</v>
      </c>
      <c r="J56" s="159"/>
      <c r="K56" s="159"/>
      <c r="L56" s="159"/>
      <c r="M56" s="160"/>
      <c r="N56" s="131">
        <f t="shared" si="0"/>
        <v>0</v>
      </c>
      <c r="O56" s="25"/>
      <c r="R56" s="156" t="s">
        <v>923</v>
      </c>
      <c r="S56" s="156" t="s">
        <v>924</v>
      </c>
      <c r="T56" s="156">
        <v>77.58</v>
      </c>
    </row>
    <row r="57" spans="4:20">
      <c r="D57" s="25"/>
      <c r="E57" s="140">
        <f t="shared" ca="1" si="1"/>
        <v>102</v>
      </c>
      <c r="F57" s="123"/>
      <c r="G57" s="166"/>
      <c r="H57" s="131">
        <f t="shared" si="2"/>
        <v>0</v>
      </c>
      <c r="I57" s="158" t="str">
        <f t="shared" si="4"/>
        <v>-</v>
      </c>
      <c r="J57" s="159"/>
      <c r="K57" s="159"/>
      <c r="L57" s="159"/>
      <c r="M57" s="160"/>
      <c r="N57" s="131">
        <f t="shared" si="0"/>
        <v>0</v>
      </c>
      <c r="O57" s="25"/>
      <c r="R57" s="156" t="s">
        <v>925</v>
      </c>
      <c r="S57" s="156" t="s">
        <v>926</v>
      </c>
      <c r="T57" s="156">
        <v>61.37</v>
      </c>
    </row>
    <row r="58" spans="4:20">
      <c r="D58" s="25"/>
      <c r="E58" s="140">
        <f t="shared" ca="1" si="1"/>
        <v>102</v>
      </c>
      <c r="F58" s="123"/>
      <c r="G58" s="166"/>
      <c r="H58" s="131">
        <f t="shared" si="2"/>
        <v>0</v>
      </c>
      <c r="I58" s="158" t="str">
        <f t="shared" si="4"/>
        <v>-</v>
      </c>
      <c r="J58" s="159"/>
      <c r="K58" s="159"/>
      <c r="L58" s="159"/>
      <c r="M58" s="160"/>
      <c r="N58" s="131">
        <f t="shared" si="0"/>
        <v>0</v>
      </c>
      <c r="O58" s="25"/>
      <c r="R58" s="156" t="s">
        <v>927</v>
      </c>
      <c r="S58" s="156" t="s">
        <v>928</v>
      </c>
      <c r="T58" s="156">
        <v>61.37</v>
      </c>
    </row>
    <row r="59" spans="4:20">
      <c r="D59" s="25"/>
      <c r="E59" s="140">
        <f t="shared" ca="1" si="1"/>
        <v>102</v>
      </c>
      <c r="F59" s="123"/>
      <c r="G59" s="166"/>
      <c r="H59" s="131">
        <f t="shared" si="2"/>
        <v>0</v>
      </c>
      <c r="I59" s="158" t="str">
        <f t="shared" si="4"/>
        <v>-</v>
      </c>
      <c r="J59" s="159"/>
      <c r="K59" s="159"/>
      <c r="L59" s="159"/>
      <c r="M59" s="160"/>
      <c r="N59" s="131">
        <f t="shared" si="0"/>
        <v>0</v>
      </c>
      <c r="O59" s="25"/>
      <c r="R59" s="156" t="s">
        <v>929</v>
      </c>
      <c r="S59" s="156" t="s">
        <v>930</v>
      </c>
      <c r="T59" s="156">
        <v>75.09</v>
      </c>
    </row>
    <row r="60" spans="4:20">
      <c r="D60" s="25"/>
      <c r="E60" s="140">
        <f t="shared" ca="1" si="1"/>
        <v>102</v>
      </c>
      <c r="F60" s="123"/>
      <c r="G60" s="166"/>
      <c r="H60" s="131">
        <f t="shared" si="2"/>
        <v>0</v>
      </c>
      <c r="I60" s="158" t="str">
        <f t="shared" si="4"/>
        <v>-</v>
      </c>
      <c r="J60" s="159"/>
      <c r="K60" s="159"/>
      <c r="L60" s="159"/>
      <c r="M60" s="160"/>
      <c r="N60" s="131">
        <f t="shared" si="0"/>
        <v>0</v>
      </c>
      <c r="O60" s="25"/>
      <c r="R60" s="156" t="s">
        <v>931</v>
      </c>
      <c r="S60" s="156" t="s">
        <v>932</v>
      </c>
      <c r="T60" s="156">
        <v>75.55</v>
      </c>
    </row>
    <row r="61" spans="4:20">
      <c r="D61" s="25"/>
      <c r="E61" s="140">
        <f t="shared" ca="1" si="1"/>
        <v>102</v>
      </c>
      <c r="F61" s="123"/>
      <c r="G61" s="166"/>
      <c r="H61" s="131">
        <f t="shared" si="2"/>
        <v>0</v>
      </c>
      <c r="I61" s="158" t="str">
        <f t="shared" si="4"/>
        <v>-</v>
      </c>
      <c r="J61" s="159"/>
      <c r="K61" s="159"/>
      <c r="L61" s="159"/>
      <c r="M61" s="160"/>
      <c r="N61" s="131">
        <f t="shared" si="0"/>
        <v>0</v>
      </c>
      <c r="O61" s="25"/>
      <c r="R61" s="156" t="s">
        <v>933</v>
      </c>
      <c r="S61" s="156" t="s">
        <v>934</v>
      </c>
      <c r="T61" s="156">
        <v>75.2</v>
      </c>
    </row>
    <row r="62" spans="4:20">
      <c r="D62" s="25"/>
      <c r="E62" s="140">
        <f t="shared" ca="1" si="1"/>
        <v>102</v>
      </c>
      <c r="F62" s="123"/>
      <c r="G62" s="166"/>
      <c r="H62" s="131">
        <f t="shared" si="2"/>
        <v>0</v>
      </c>
      <c r="I62" s="158" t="str">
        <f t="shared" si="4"/>
        <v>-</v>
      </c>
      <c r="J62" s="159"/>
      <c r="K62" s="159"/>
      <c r="L62" s="159"/>
      <c r="M62" s="160"/>
      <c r="N62" s="131">
        <f t="shared" si="0"/>
        <v>0</v>
      </c>
      <c r="O62" s="25"/>
      <c r="R62" s="156" t="s">
        <v>935</v>
      </c>
      <c r="S62" s="156" t="s">
        <v>936</v>
      </c>
      <c r="T62" s="156">
        <v>75.09</v>
      </c>
    </row>
    <row r="63" spans="4:20">
      <c r="D63" s="25"/>
      <c r="E63" s="140">
        <f t="shared" ca="1" si="1"/>
        <v>102</v>
      </c>
      <c r="F63" s="123"/>
      <c r="G63" s="166"/>
      <c r="H63" s="131">
        <f t="shared" si="2"/>
        <v>0</v>
      </c>
      <c r="I63" s="158" t="str">
        <f t="shared" si="4"/>
        <v>-</v>
      </c>
      <c r="J63" s="159"/>
      <c r="K63" s="159"/>
      <c r="L63" s="159"/>
      <c r="M63" s="160"/>
      <c r="N63" s="131">
        <f t="shared" si="0"/>
        <v>0</v>
      </c>
      <c r="O63" s="25"/>
      <c r="R63" s="156" t="s">
        <v>937</v>
      </c>
      <c r="S63" s="156" t="s">
        <v>938</v>
      </c>
      <c r="T63" s="156">
        <v>94.02</v>
      </c>
    </row>
    <row r="64" spans="4:20">
      <c r="D64" s="25"/>
      <c r="E64" s="140">
        <f t="shared" ca="1" si="1"/>
        <v>102</v>
      </c>
      <c r="F64" s="123"/>
      <c r="G64" s="166"/>
      <c r="H64" s="131">
        <f t="shared" si="2"/>
        <v>0</v>
      </c>
      <c r="I64" s="158" t="str">
        <f t="shared" si="4"/>
        <v>-</v>
      </c>
      <c r="J64" s="159"/>
      <c r="K64" s="159"/>
      <c r="L64" s="159"/>
      <c r="M64" s="160"/>
      <c r="N64" s="131">
        <f t="shared" si="0"/>
        <v>0</v>
      </c>
      <c r="O64" s="25"/>
      <c r="R64" s="156" t="s">
        <v>939</v>
      </c>
      <c r="S64" s="156" t="s">
        <v>940</v>
      </c>
      <c r="T64" s="156">
        <v>94.08</v>
      </c>
    </row>
    <row r="65" spans="4:20">
      <c r="D65" s="25"/>
      <c r="E65" s="140">
        <f t="shared" ca="1" si="1"/>
        <v>102</v>
      </c>
      <c r="F65" s="123"/>
      <c r="G65" s="166"/>
      <c r="H65" s="131">
        <f t="shared" si="2"/>
        <v>0</v>
      </c>
      <c r="I65" s="158" t="str">
        <f t="shared" si="4"/>
        <v>-</v>
      </c>
      <c r="J65" s="159"/>
      <c r="K65" s="159"/>
      <c r="L65" s="159"/>
      <c r="M65" s="160"/>
      <c r="N65" s="131">
        <f t="shared" si="0"/>
        <v>0</v>
      </c>
      <c r="O65" s="25"/>
      <c r="R65" s="156" t="s">
        <v>941</v>
      </c>
      <c r="S65" s="156" t="s">
        <v>942</v>
      </c>
      <c r="T65" s="156">
        <v>94.18</v>
      </c>
    </row>
    <row r="66" spans="4:20">
      <c r="D66" s="25"/>
      <c r="E66" s="140">
        <f t="shared" ca="1" si="1"/>
        <v>102</v>
      </c>
      <c r="F66" s="123"/>
      <c r="G66" s="166"/>
      <c r="H66" s="131">
        <f t="shared" si="2"/>
        <v>0</v>
      </c>
      <c r="I66" s="158" t="str">
        <f t="shared" si="4"/>
        <v>-</v>
      </c>
      <c r="J66" s="159"/>
      <c r="K66" s="159"/>
      <c r="L66" s="159"/>
      <c r="M66" s="160"/>
      <c r="N66" s="131">
        <f t="shared" si="0"/>
        <v>0</v>
      </c>
      <c r="O66" s="25"/>
      <c r="R66" s="156" t="s">
        <v>943</v>
      </c>
      <c r="S66" s="156" t="s">
        <v>944</v>
      </c>
      <c r="T66" s="156">
        <v>94.02</v>
      </c>
    </row>
    <row r="67" spans="4:20">
      <c r="D67" s="25"/>
      <c r="E67" s="140">
        <f t="shared" ca="1" si="1"/>
        <v>102</v>
      </c>
      <c r="F67" s="123"/>
      <c r="G67" s="166"/>
      <c r="H67" s="131">
        <f t="shared" si="2"/>
        <v>0</v>
      </c>
      <c r="I67" s="158" t="str">
        <f t="shared" si="4"/>
        <v>-</v>
      </c>
      <c r="J67" s="159"/>
      <c r="K67" s="159"/>
      <c r="L67" s="159"/>
      <c r="M67" s="160"/>
      <c r="N67" s="131">
        <f t="shared" si="0"/>
        <v>0</v>
      </c>
      <c r="O67" s="25"/>
      <c r="R67" s="156" t="s">
        <v>945</v>
      </c>
      <c r="S67" s="156" t="s">
        <v>946</v>
      </c>
      <c r="T67" s="156">
        <v>152.32</v>
      </c>
    </row>
    <row r="68" spans="4:20">
      <c r="D68" s="25"/>
      <c r="E68" s="140">
        <f t="shared" ca="1" si="1"/>
        <v>102</v>
      </c>
      <c r="F68" s="123"/>
      <c r="G68" s="166"/>
      <c r="H68" s="131">
        <f t="shared" si="2"/>
        <v>0</v>
      </c>
      <c r="I68" s="158" t="str">
        <f t="shared" si="4"/>
        <v>-</v>
      </c>
      <c r="J68" s="159"/>
      <c r="K68" s="159"/>
      <c r="L68" s="159"/>
      <c r="M68" s="160"/>
      <c r="N68" s="131">
        <f t="shared" si="0"/>
        <v>0</v>
      </c>
      <c r="O68" s="25"/>
      <c r="R68" s="156" t="s">
        <v>947</v>
      </c>
      <c r="S68" s="156" t="s">
        <v>948</v>
      </c>
      <c r="T68" s="156">
        <v>152.32</v>
      </c>
    </row>
    <row r="69" spans="4:20">
      <c r="D69" s="25"/>
      <c r="E69" s="140">
        <f t="shared" ca="1" si="1"/>
        <v>102</v>
      </c>
      <c r="F69" s="123"/>
      <c r="G69" s="166"/>
      <c r="H69" s="131">
        <f t="shared" si="2"/>
        <v>0</v>
      </c>
      <c r="I69" s="158" t="str">
        <f t="shared" si="4"/>
        <v>-</v>
      </c>
      <c r="J69" s="159"/>
      <c r="K69" s="159"/>
      <c r="L69" s="159"/>
      <c r="M69" s="160"/>
      <c r="N69" s="131">
        <f t="shared" si="0"/>
        <v>0</v>
      </c>
      <c r="O69" s="25"/>
      <c r="R69" s="156" t="s">
        <v>949</v>
      </c>
      <c r="S69" s="156" t="s">
        <v>950</v>
      </c>
      <c r="T69" s="156">
        <v>143.97</v>
      </c>
    </row>
    <row r="70" spans="4:20">
      <c r="D70" s="25"/>
      <c r="E70" s="140">
        <f t="shared" ca="1" si="1"/>
        <v>102</v>
      </c>
      <c r="F70" s="123"/>
      <c r="G70" s="166"/>
      <c r="H70" s="131">
        <f t="shared" si="2"/>
        <v>0</v>
      </c>
      <c r="I70" s="158" t="str">
        <f t="shared" si="4"/>
        <v>-</v>
      </c>
      <c r="J70" s="159"/>
      <c r="K70" s="159"/>
      <c r="L70" s="159"/>
      <c r="M70" s="160"/>
      <c r="N70" s="131">
        <f t="shared" si="0"/>
        <v>0</v>
      </c>
      <c r="O70" s="25"/>
      <c r="R70" s="156" t="s">
        <v>951</v>
      </c>
      <c r="S70" s="156" t="s">
        <v>952</v>
      </c>
      <c r="T70" s="156">
        <v>143.97</v>
      </c>
    </row>
    <row r="71" spans="4:20">
      <c r="D71" s="25"/>
      <c r="E71" s="140">
        <f t="shared" ca="1" si="1"/>
        <v>102</v>
      </c>
      <c r="F71" s="123"/>
      <c r="G71" s="166"/>
      <c r="H71" s="131">
        <f t="shared" si="2"/>
        <v>0</v>
      </c>
      <c r="I71" s="158" t="str">
        <f t="shared" si="4"/>
        <v>-</v>
      </c>
      <c r="J71" s="159"/>
      <c r="K71" s="159"/>
      <c r="L71" s="159"/>
      <c r="M71" s="160"/>
      <c r="N71" s="131">
        <f t="shared" si="0"/>
        <v>0</v>
      </c>
      <c r="O71" s="25"/>
      <c r="R71" s="156" t="s">
        <v>953</v>
      </c>
      <c r="S71" s="156" t="s">
        <v>954</v>
      </c>
      <c r="T71" s="156">
        <v>258.45999999999998</v>
      </c>
    </row>
    <row r="72" spans="4:20">
      <c r="D72" s="25"/>
      <c r="E72" s="140">
        <f t="shared" ca="1" si="1"/>
        <v>102</v>
      </c>
      <c r="F72" s="123"/>
      <c r="G72" s="166"/>
      <c r="H72" s="131">
        <f t="shared" si="2"/>
        <v>0</v>
      </c>
      <c r="I72" s="158" t="str">
        <f t="shared" si="4"/>
        <v>-</v>
      </c>
      <c r="J72" s="159"/>
      <c r="K72" s="159"/>
      <c r="L72" s="159"/>
      <c r="M72" s="160"/>
      <c r="N72" s="131">
        <f t="shared" si="0"/>
        <v>0</v>
      </c>
      <c r="O72" s="25"/>
      <c r="R72" s="156" t="s">
        <v>955</v>
      </c>
      <c r="S72" s="156" t="s">
        <v>956</v>
      </c>
      <c r="T72" s="156">
        <v>1.64</v>
      </c>
    </row>
    <row r="73" spans="4:20">
      <c r="D73" s="25"/>
      <c r="E73" s="140">
        <f t="shared" ca="1" si="1"/>
        <v>102</v>
      </c>
      <c r="F73" s="123"/>
      <c r="G73" s="166"/>
      <c r="H73" s="131">
        <f t="shared" si="2"/>
        <v>0</v>
      </c>
      <c r="I73" s="158" t="str">
        <f t="shared" si="4"/>
        <v>-</v>
      </c>
      <c r="J73" s="159"/>
      <c r="K73" s="159"/>
      <c r="L73" s="159"/>
      <c r="M73" s="160"/>
      <c r="N73" s="131">
        <f t="shared" si="0"/>
        <v>0</v>
      </c>
      <c r="O73" s="25"/>
      <c r="R73" s="156" t="s">
        <v>957</v>
      </c>
      <c r="S73" s="156" t="s">
        <v>958</v>
      </c>
      <c r="T73" s="156">
        <v>1.56</v>
      </c>
    </row>
    <row r="74" spans="4:20">
      <c r="D74" s="25"/>
      <c r="E74" s="140">
        <f t="shared" ca="1" si="1"/>
        <v>102</v>
      </c>
      <c r="F74" s="123"/>
      <c r="G74" s="166"/>
      <c r="H74" s="131">
        <f t="shared" si="2"/>
        <v>0</v>
      </c>
      <c r="I74" s="158" t="str">
        <f t="shared" si="4"/>
        <v>-</v>
      </c>
      <c r="J74" s="159"/>
      <c r="K74" s="159"/>
      <c r="L74" s="159"/>
      <c r="M74" s="160"/>
      <c r="N74" s="131">
        <f t="shared" ref="N74:N108" si="5">IFERROR(IF(H74="Expired!","Expired!",F74*H74),0)</f>
        <v>0</v>
      </c>
      <c r="O74" s="25"/>
      <c r="R74" s="156" t="s">
        <v>959</v>
      </c>
      <c r="S74" s="156" t="s">
        <v>960</v>
      </c>
      <c r="T74" s="156">
        <v>1.64</v>
      </c>
    </row>
    <row r="75" spans="4:20">
      <c r="D75" s="25"/>
      <c r="E75" s="140">
        <f t="shared" ca="1" si="1"/>
        <v>102</v>
      </c>
      <c r="F75" s="123"/>
      <c r="G75" s="166"/>
      <c r="H75" s="131">
        <f t="shared" ref="H75:H108" si="6">_xlfn.XLOOKUP(G75,$R:$R,$T:$T,"")</f>
        <v>0</v>
      </c>
      <c r="I75" s="158" t="str">
        <f t="shared" si="4"/>
        <v>-</v>
      </c>
      <c r="J75" s="159"/>
      <c r="K75" s="159"/>
      <c r="L75" s="159"/>
      <c r="M75" s="160"/>
      <c r="N75" s="131">
        <f t="shared" si="5"/>
        <v>0</v>
      </c>
      <c r="O75" s="25"/>
      <c r="R75" s="156" t="s">
        <v>961</v>
      </c>
      <c r="S75" s="156" t="s">
        <v>962</v>
      </c>
      <c r="T75" s="156">
        <v>1.64</v>
      </c>
    </row>
    <row r="76" spans="4:20">
      <c r="D76" s="25"/>
      <c r="E76" s="140">
        <f t="shared" ref="E76:E108" ca="1" si="7">IF(OR(G76="",F76="",F76=0,H76="",H76=0),E75,E75+1)</f>
        <v>102</v>
      </c>
      <c r="F76" s="123"/>
      <c r="G76" s="166"/>
      <c r="H76" s="131">
        <f t="shared" si="6"/>
        <v>0</v>
      </c>
      <c r="I76" s="158" t="str">
        <f t="shared" si="4"/>
        <v>-</v>
      </c>
      <c r="J76" s="159"/>
      <c r="K76" s="159"/>
      <c r="L76" s="159"/>
      <c r="M76" s="160"/>
      <c r="N76" s="131">
        <f t="shared" si="5"/>
        <v>0</v>
      </c>
      <c r="O76" s="25"/>
      <c r="R76" s="156" t="s">
        <v>963</v>
      </c>
      <c r="S76" s="156" t="s">
        <v>964</v>
      </c>
      <c r="T76" s="156">
        <v>1.56</v>
      </c>
    </row>
    <row r="77" spans="4:20">
      <c r="D77" s="25"/>
      <c r="E77" s="140">
        <f t="shared" ca="1" si="7"/>
        <v>102</v>
      </c>
      <c r="F77" s="123"/>
      <c r="G77" s="166"/>
      <c r="H77" s="131">
        <f t="shared" si="6"/>
        <v>0</v>
      </c>
      <c r="I77" s="158" t="str">
        <f t="shared" si="4"/>
        <v>-</v>
      </c>
      <c r="J77" s="159"/>
      <c r="K77" s="159"/>
      <c r="L77" s="159"/>
      <c r="M77" s="160"/>
      <c r="N77" s="131">
        <f t="shared" si="5"/>
        <v>0</v>
      </c>
      <c r="O77" s="25"/>
      <c r="R77" s="156" t="s">
        <v>965</v>
      </c>
      <c r="S77" s="156" t="s">
        <v>966</v>
      </c>
      <c r="T77" s="156">
        <v>1.64</v>
      </c>
    </row>
    <row r="78" spans="4:20">
      <c r="D78" s="25"/>
      <c r="E78" s="140">
        <f t="shared" ca="1" si="7"/>
        <v>102</v>
      </c>
      <c r="F78" s="123"/>
      <c r="G78" s="166"/>
      <c r="H78" s="131">
        <f t="shared" si="6"/>
        <v>0</v>
      </c>
      <c r="I78" s="158" t="str">
        <f t="shared" si="4"/>
        <v>-</v>
      </c>
      <c r="J78" s="159"/>
      <c r="K78" s="159"/>
      <c r="L78" s="159"/>
      <c r="M78" s="160"/>
      <c r="N78" s="131">
        <f t="shared" si="5"/>
        <v>0</v>
      </c>
      <c r="O78" s="25"/>
      <c r="R78" s="156" t="s">
        <v>967</v>
      </c>
      <c r="S78" s="156" t="s">
        <v>968</v>
      </c>
      <c r="T78" s="156">
        <v>4.4000000000000004</v>
      </c>
    </row>
    <row r="79" spans="4:20">
      <c r="D79" s="25"/>
      <c r="E79" s="140">
        <f t="shared" ca="1" si="7"/>
        <v>102</v>
      </c>
      <c r="F79" s="123"/>
      <c r="G79" s="166"/>
      <c r="H79" s="131">
        <f t="shared" si="6"/>
        <v>0</v>
      </c>
      <c r="I79" s="158" t="str">
        <f t="shared" si="4"/>
        <v>-</v>
      </c>
      <c r="J79" s="159"/>
      <c r="K79" s="159"/>
      <c r="L79" s="159"/>
      <c r="M79" s="160"/>
      <c r="N79" s="131">
        <f t="shared" si="5"/>
        <v>0</v>
      </c>
      <c r="O79" s="25"/>
      <c r="R79" s="156" t="s">
        <v>969</v>
      </c>
      <c r="S79" s="156" t="s">
        <v>970</v>
      </c>
      <c r="T79" s="156">
        <v>4.24</v>
      </c>
    </row>
    <row r="80" spans="4:20">
      <c r="D80" s="25"/>
      <c r="E80" s="140">
        <f t="shared" ca="1" si="7"/>
        <v>102</v>
      </c>
      <c r="F80" s="123"/>
      <c r="G80" s="166"/>
      <c r="H80" s="131">
        <f t="shared" si="6"/>
        <v>0</v>
      </c>
      <c r="I80" s="158" t="str">
        <f t="shared" si="4"/>
        <v>-</v>
      </c>
      <c r="J80" s="159"/>
      <c r="K80" s="159"/>
      <c r="L80" s="159"/>
      <c r="M80" s="160"/>
      <c r="N80" s="131">
        <f t="shared" si="5"/>
        <v>0</v>
      </c>
      <c r="O80" s="25"/>
      <c r="R80" s="156" t="s">
        <v>971</v>
      </c>
      <c r="S80" s="156" t="s">
        <v>972</v>
      </c>
      <c r="T80" s="156">
        <v>4.4000000000000004</v>
      </c>
    </row>
    <row r="81" spans="4:20">
      <c r="D81" s="25"/>
      <c r="E81" s="140">
        <f t="shared" ca="1" si="7"/>
        <v>102</v>
      </c>
      <c r="F81" s="123"/>
      <c r="G81" s="166"/>
      <c r="H81" s="131">
        <f t="shared" si="6"/>
        <v>0</v>
      </c>
      <c r="I81" s="158" t="str">
        <f t="shared" si="4"/>
        <v>-</v>
      </c>
      <c r="J81" s="159"/>
      <c r="K81" s="159"/>
      <c r="L81" s="159"/>
      <c r="M81" s="160"/>
      <c r="N81" s="131">
        <f t="shared" si="5"/>
        <v>0</v>
      </c>
      <c r="O81" s="25"/>
      <c r="R81" s="156" t="s">
        <v>973</v>
      </c>
      <c r="S81" s="156" t="s">
        <v>974</v>
      </c>
      <c r="T81" s="156">
        <v>2.78</v>
      </c>
    </row>
    <row r="82" spans="4:20">
      <c r="D82" s="25"/>
      <c r="E82" s="140">
        <f t="shared" ca="1" si="7"/>
        <v>102</v>
      </c>
      <c r="F82" s="123"/>
      <c r="G82" s="166"/>
      <c r="H82" s="131">
        <f t="shared" si="6"/>
        <v>0</v>
      </c>
      <c r="I82" s="158" t="str">
        <f t="shared" ref="I82:I108" si="8">IF(G82="","-",_xlfn.XLOOKUP(G82,$R:$R,$S:$S,"-"))</f>
        <v>-</v>
      </c>
      <c r="J82" s="159"/>
      <c r="K82" s="159"/>
      <c r="L82" s="159"/>
      <c r="M82" s="160"/>
      <c r="N82" s="131">
        <f t="shared" si="5"/>
        <v>0</v>
      </c>
      <c r="O82" s="25"/>
      <c r="R82" s="156" t="s">
        <v>975</v>
      </c>
      <c r="S82" s="156" t="s">
        <v>976</v>
      </c>
      <c r="T82" s="156">
        <v>3.06</v>
      </c>
    </row>
    <row r="83" spans="4:20">
      <c r="D83" s="25"/>
      <c r="E83" s="140">
        <f t="shared" ca="1" si="7"/>
        <v>102</v>
      </c>
      <c r="F83" s="123"/>
      <c r="G83" s="166"/>
      <c r="H83" s="131">
        <f t="shared" si="6"/>
        <v>0</v>
      </c>
      <c r="I83" s="158" t="str">
        <f t="shared" si="8"/>
        <v>-</v>
      </c>
      <c r="J83" s="159"/>
      <c r="K83" s="159"/>
      <c r="L83" s="159"/>
      <c r="M83" s="160"/>
      <c r="N83" s="131">
        <f t="shared" si="5"/>
        <v>0</v>
      </c>
      <c r="O83" s="25"/>
      <c r="R83" s="156" t="s">
        <v>977</v>
      </c>
      <c r="S83" s="156" t="s">
        <v>978</v>
      </c>
      <c r="T83" s="156">
        <v>2.63</v>
      </c>
    </row>
    <row r="84" spans="4:20">
      <c r="D84" s="25"/>
      <c r="E84" s="140">
        <f t="shared" ca="1" si="7"/>
        <v>102</v>
      </c>
      <c r="F84" s="123"/>
      <c r="G84" s="166"/>
      <c r="H84" s="131">
        <f t="shared" si="6"/>
        <v>0</v>
      </c>
      <c r="I84" s="158" t="str">
        <f t="shared" si="8"/>
        <v>-</v>
      </c>
      <c r="J84" s="159"/>
      <c r="K84" s="159"/>
      <c r="L84" s="159"/>
      <c r="M84" s="160"/>
      <c r="N84" s="131">
        <f t="shared" si="5"/>
        <v>0</v>
      </c>
      <c r="O84" s="25"/>
      <c r="R84" s="156" t="s">
        <v>979</v>
      </c>
      <c r="S84" s="156" t="s">
        <v>980</v>
      </c>
      <c r="T84" s="156">
        <v>3.59</v>
      </c>
    </row>
    <row r="85" spans="4:20">
      <c r="D85" s="25"/>
      <c r="E85" s="140">
        <f t="shared" ca="1" si="7"/>
        <v>102</v>
      </c>
      <c r="F85" s="123"/>
      <c r="G85" s="166"/>
      <c r="H85" s="131">
        <f t="shared" si="6"/>
        <v>0</v>
      </c>
      <c r="I85" s="158" t="str">
        <f t="shared" si="8"/>
        <v>-</v>
      </c>
      <c r="J85" s="159"/>
      <c r="K85" s="159"/>
      <c r="L85" s="159"/>
      <c r="M85" s="160"/>
      <c r="N85" s="131">
        <f t="shared" si="5"/>
        <v>0</v>
      </c>
      <c r="O85" s="25"/>
      <c r="R85" s="156" t="s">
        <v>981</v>
      </c>
      <c r="S85" s="156" t="s">
        <v>982</v>
      </c>
      <c r="T85" s="156">
        <v>3.42</v>
      </c>
    </row>
    <row r="86" spans="4:20">
      <c r="D86" s="25"/>
      <c r="E86" s="140">
        <f t="shared" ca="1" si="7"/>
        <v>102</v>
      </c>
      <c r="F86" s="123"/>
      <c r="G86" s="166"/>
      <c r="H86" s="131">
        <f t="shared" si="6"/>
        <v>0</v>
      </c>
      <c r="I86" s="158" t="str">
        <f t="shared" si="8"/>
        <v>-</v>
      </c>
      <c r="J86" s="159"/>
      <c r="K86" s="159"/>
      <c r="L86" s="159"/>
      <c r="M86" s="160"/>
      <c r="N86" s="131">
        <f t="shared" si="5"/>
        <v>0</v>
      </c>
      <c r="O86" s="25"/>
      <c r="R86" s="156" t="s">
        <v>983</v>
      </c>
      <c r="S86" s="156" t="s">
        <v>984</v>
      </c>
      <c r="T86" s="156">
        <v>2.94</v>
      </c>
    </row>
    <row r="87" spans="4:20">
      <c r="D87" s="25"/>
      <c r="E87" s="140">
        <f t="shared" ca="1" si="7"/>
        <v>102</v>
      </c>
      <c r="F87" s="123"/>
      <c r="G87" s="166"/>
      <c r="H87" s="131">
        <f t="shared" si="6"/>
        <v>0</v>
      </c>
      <c r="I87" s="158" t="str">
        <f t="shared" si="8"/>
        <v>-</v>
      </c>
      <c r="J87" s="159"/>
      <c r="K87" s="159"/>
      <c r="L87" s="159"/>
      <c r="M87" s="160"/>
      <c r="N87" s="131">
        <f t="shared" si="5"/>
        <v>0</v>
      </c>
      <c r="O87" s="25"/>
      <c r="R87" s="156" t="s">
        <v>985</v>
      </c>
      <c r="S87" s="156" t="s">
        <v>986</v>
      </c>
      <c r="T87" s="156">
        <v>3.06</v>
      </c>
    </row>
    <row r="88" spans="4:20">
      <c r="D88" s="25"/>
      <c r="E88" s="140">
        <f t="shared" ca="1" si="7"/>
        <v>102</v>
      </c>
      <c r="F88" s="123"/>
      <c r="G88" s="166"/>
      <c r="H88" s="131">
        <f t="shared" si="6"/>
        <v>0</v>
      </c>
      <c r="I88" s="158" t="str">
        <f t="shared" si="8"/>
        <v>-</v>
      </c>
      <c r="J88" s="159"/>
      <c r="K88" s="159"/>
      <c r="L88" s="159"/>
      <c r="M88" s="160"/>
      <c r="N88" s="131">
        <f t="shared" si="5"/>
        <v>0</v>
      </c>
      <c r="O88" s="25"/>
      <c r="R88" s="156" t="s">
        <v>987</v>
      </c>
      <c r="S88" s="156" t="s">
        <v>988</v>
      </c>
      <c r="T88" s="156">
        <v>3.09</v>
      </c>
    </row>
    <row r="89" spans="4:20">
      <c r="D89" s="25"/>
      <c r="E89" s="140">
        <f t="shared" ca="1" si="7"/>
        <v>102</v>
      </c>
      <c r="F89" s="123"/>
      <c r="G89" s="166"/>
      <c r="H89" s="131">
        <f t="shared" si="6"/>
        <v>0</v>
      </c>
      <c r="I89" s="158" t="str">
        <f t="shared" si="8"/>
        <v>-</v>
      </c>
      <c r="J89" s="159"/>
      <c r="K89" s="159"/>
      <c r="L89" s="159"/>
      <c r="M89" s="160"/>
      <c r="N89" s="131">
        <f t="shared" si="5"/>
        <v>0</v>
      </c>
      <c r="O89" s="25"/>
      <c r="R89" s="156" t="s">
        <v>989</v>
      </c>
      <c r="S89" s="156" t="s">
        <v>990</v>
      </c>
      <c r="T89" s="156">
        <v>2.58</v>
      </c>
    </row>
    <row r="90" spans="4:20">
      <c r="D90" s="25"/>
      <c r="E90" s="140">
        <f t="shared" ca="1" si="7"/>
        <v>102</v>
      </c>
      <c r="F90" s="123"/>
      <c r="G90" s="166"/>
      <c r="H90" s="131">
        <f t="shared" si="6"/>
        <v>0</v>
      </c>
      <c r="I90" s="158" t="str">
        <f t="shared" si="8"/>
        <v>-</v>
      </c>
      <c r="J90" s="159"/>
      <c r="K90" s="159"/>
      <c r="L90" s="159"/>
      <c r="M90" s="160"/>
      <c r="N90" s="131">
        <f t="shared" si="5"/>
        <v>0</v>
      </c>
      <c r="O90" s="25"/>
      <c r="R90" s="156" t="s">
        <v>991</v>
      </c>
      <c r="S90" s="156" t="s">
        <v>992</v>
      </c>
      <c r="T90" s="156">
        <v>4.28</v>
      </c>
    </row>
    <row r="91" spans="4:20">
      <c r="D91" s="25"/>
      <c r="E91" s="140">
        <f t="shared" ca="1" si="7"/>
        <v>102</v>
      </c>
      <c r="F91" s="123"/>
      <c r="G91" s="166"/>
      <c r="H91" s="131">
        <f t="shared" si="6"/>
        <v>0</v>
      </c>
      <c r="I91" s="158" t="str">
        <f t="shared" si="8"/>
        <v>-</v>
      </c>
      <c r="J91" s="159"/>
      <c r="K91" s="159"/>
      <c r="L91" s="159"/>
      <c r="M91" s="160"/>
      <c r="N91" s="131">
        <f t="shared" si="5"/>
        <v>0</v>
      </c>
      <c r="O91" s="25"/>
      <c r="R91" s="156" t="s">
        <v>993</v>
      </c>
      <c r="S91" s="156" t="s">
        <v>994</v>
      </c>
      <c r="T91" s="156">
        <v>4.03</v>
      </c>
    </row>
    <row r="92" spans="4:20">
      <c r="D92" s="25"/>
      <c r="E92" s="140">
        <f t="shared" ca="1" si="7"/>
        <v>102</v>
      </c>
      <c r="F92" s="123"/>
      <c r="G92" s="166"/>
      <c r="H92" s="131">
        <f t="shared" si="6"/>
        <v>0</v>
      </c>
      <c r="I92" s="158" t="str">
        <f t="shared" si="8"/>
        <v>-</v>
      </c>
      <c r="J92" s="159"/>
      <c r="K92" s="159"/>
      <c r="L92" s="159"/>
      <c r="M92" s="160"/>
      <c r="N92" s="131">
        <f t="shared" si="5"/>
        <v>0</v>
      </c>
      <c r="O92" s="25"/>
      <c r="R92" s="156" t="s">
        <v>995</v>
      </c>
      <c r="S92" s="156" t="s">
        <v>996</v>
      </c>
      <c r="T92" s="156">
        <v>3.42</v>
      </c>
    </row>
    <row r="93" spans="4:20">
      <c r="D93" s="25"/>
      <c r="E93" s="140">
        <f t="shared" ca="1" si="7"/>
        <v>102</v>
      </c>
      <c r="F93" s="123"/>
      <c r="G93" s="166"/>
      <c r="H93" s="131">
        <f t="shared" si="6"/>
        <v>0</v>
      </c>
      <c r="I93" s="158" t="str">
        <f t="shared" si="8"/>
        <v>-</v>
      </c>
      <c r="J93" s="159"/>
      <c r="K93" s="159"/>
      <c r="L93" s="159"/>
      <c r="M93" s="160"/>
      <c r="N93" s="131">
        <f t="shared" si="5"/>
        <v>0</v>
      </c>
      <c r="O93" s="25"/>
      <c r="R93" s="156" t="s">
        <v>997</v>
      </c>
      <c r="S93" s="156" t="s">
        <v>998</v>
      </c>
      <c r="T93" s="156">
        <v>4.93</v>
      </c>
    </row>
    <row r="94" spans="4:20">
      <c r="D94" s="25"/>
      <c r="E94" s="140">
        <f t="shared" ca="1" si="7"/>
        <v>102</v>
      </c>
      <c r="F94" s="123"/>
      <c r="G94" s="166"/>
      <c r="H94" s="131">
        <f t="shared" si="6"/>
        <v>0</v>
      </c>
      <c r="I94" s="158" t="str">
        <f t="shared" si="8"/>
        <v>-</v>
      </c>
      <c r="J94" s="159"/>
      <c r="K94" s="159"/>
      <c r="L94" s="159"/>
      <c r="M94" s="160"/>
      <c r="N94" s="131">
        <f t="shared" si="5"/>
        <v>0</v>
      </c>
      <c r="O94" s="25"/>
      <c r="R94" s="156" t="s">
        <v>828</v>
      </c>
      <c r="S94" s="156" t="s">
        <v>999</v>
      </c>
      <c r="T94" s="156">
        <v>4.93</v>
      </c>
    </row>
    <row r="95" spans="4:20">
      <c r="D95" s="25"/>
      <c r="E95" s="140">
        <f t="shared" ca="1" si="7"/>
        <v>102</v>
      </c>
      <c r="F95" s="123"/>
      <c r="G95" s="166"/>
      <c r="H95" s="131">
        <f t="shared" si="6"/>
        <v>0</v>
      </c>
      <c r="I95" s="158" t="str">
        <f t="shared" si="8"/>
        <v>-</v>
      </c>
      <c r="J95" s="159"/>
      <c r="K95" s="159"/>
      <c r="L95" s="159"/>
      <c r="M95" s="160"/>
      <c r="N95" s="131">
        <f t="shared" si="5"/>
        <v>0</v>
      </c>
      <c r="O95" s="25"/>
      <c r="R95" s="156" t="s">
        <v>1000</v>
      </c>
      <c r="S95" s="156" t="s">
        <v>1001</v>
      </c>
      <c r="T95" s="156">
        <v>4.42</v>
      </c>
    </row>
    <row r="96" spans="4:20">
      <c r="D96" s="25"/>
      <c r="E96" s="140">
        <f t="shared" ca="1" si="7"/>
        <v>102</v>
      </c>
      <c r="F96" s="123"/>
      <c r="G96" s="166"/>
      <c r="H96" s="131">
        <f t="shared" si="6"/>
        <v>0</v>
      </c>
      <c r="I96" s="158" t="str">
        <f t="shared" si="8"/>
        <v>-</v>
      </c>
      <c r="J96" s="159"/>
      <c r="K96" s="159"/>
      <c r="L96" s="159"/>
      <c r="M96" s="160"/>
      <c r="N96" s="131">
        <f t="shared" si="5"/>
        <v>0</v>
      </c>
      <c r="O96" s="25"/>
      <c r="R96" s="156" t="s">
        <v>1002</v>
      </c>
      <c r="S96" s="156" t="s">
        <v>1003</v>
      </c>
      <c r="T96" s="156">
        <v>4.93</v>
      </c>
    </row>
    <row r="97" spans="4:20">
      <c r="D97" s="25"/>
      <c r="E97" s="140">
        <f t="shared" ca="1" si="7"/>
        <v>102</v>
      </c>
      <c r="F97" s="123"/>
      <c r="G97" s="166"/>
      <c r="H97" s="131">
        <f t="shared" si="6"/>
        <v>0</v>
      </c>
      <c r="I97" s="158" t="str">
        <f t="shared" si="8"/>
        <v>-</v>
      </c>
      <c r="J97" s="159"/>
      <c r="K97" s="159"/>
      <c r="L97" s="159"/>
      <c r="M97" s="160"/>
      <c r="N97" s="131">
        <f t="shared" si="5"/>
        <v>0</v>
      </c>
      <c r="O97" s="25"/>
      <c r="R97" s="156" t="s">
        <v>1004</v>
      </c>
      <c r="S97" s="156" t="s">
        <v>1005</v>
      </c>
      <c r="T97" s="156">
        <v>5.2</v>
      </c>
    </row>
    <row r="98" spans="4:20">
      <c r="D98" s="25"/>
      <c r="E98" s="140">
        <f t="shared" ca="1" si="7"/>
        <v>102</v>
      </c>
      <c r="F98" s="123"/>
      <c r="G98" s="166"/>
      <c r="H98" s="131">
        <f t="shared" si="6"/>
        <v>0</v>
      </c>
      <c r="I98" s="158" t="str">
        <f t="shared" si="8"/>
        <v>-</v>
      </c>
      <c r="J98" s="159"/>
      <c r="K98" s="159"/>
      <c r="L98" s="159"/>
      <c r="M98" s="160"/>
      <c r="N98" s="131">
        <f t="shared" si="5"/>
        <v>0</v>
      </c>
      <c r="O98" s="25"/>
      <c r="R98" s="156" t="s">
        <v>1006</v>
      </c>
      <c r="S98" s="156" t="s">
        <v>1007</v>
      </c>
      <c r="T98" s="156">
        <v>5.2</v>
      </c>
    </row>
    <row r="99" spans="4:20">
      <c r="D99" s="25"/>
      <c r="E99" s="140">
        <f t="shared" ca="1" si="7"/>
        <v>102</v>
      </c>
      <c r="F99" s="123"/>
      <c r="G99" s="166"/>
      <c r="H99" s="131">
        <f t="shared" si="6"/>
        <v>0</v>
      </c>
      <c r="I99" s="158" t="str">
        <f t="shared" si="8"/>
        <v>-</v>
      </c>
      <c r="J99" s="159"/>
      <c r="K99" s="159"/>
      <c r="L99" s="159"/>
      <c r="M99" s="160"/>
      <c r="N99" s="131">
        <f t="shared" si="5"/>
        <v>0</v>
      </c>
      <c r="O99" s="25"/>
      <c r="R99" s="156" t="s">
        <v>1008</v>
      </c>
      <c r="S99" s="156" t="s">
        <v>1009</v>
      </c>
      <c r="T99" s="156">
        <v>4.66</v>
      </c>
    </row>
    <row r="100" spans="4:20">
      <c r="D100" s="25"/>
      <c r="E100" s="140">
        <f t="shared" ca="1" si="7"/>
        <v>102</v>
      </c>
      <c r="F100" s="123"/>
      <c r="G100" s="166"/>
      <c r="H100" s="131">
        <f t="shared" si="6"/>
        <v>0</v>
      </c>
      <c r="I100" s="158" t="str">
        <f t="shared" si="8"/>
        <v>-</v>
      </c>
      <c r="J100" s="159"/>
      <c r="K100" s="159"/>
      <c r="L100" s="159"/>
      <c r="M100" s="160"/>
      <c r="N100" s="131">
        <f t="shared" si="5"/>
        <v>0</v>
      </c>
      <c r="O100" s="25"/>
      <c r="R100" s="156" t="s">
        <v>1010</v>
      </c>
      <c r="S100" s="156" t="s">
        <v>1011</v>
      </c>
      <c r="T100" s="156">
        <v>5.2</v>
      </c>
    </row>
    <row r="101" spans="4:20">
      <c r="D101" s="25"/>
      <c r="E101" s="140">
        <f t="shared" ca="1" si="7"/>
        <v>102</v>
      </c>
      <c r="F101" s="123"/>
      <c r="G101" s="166"/>
      <c r="H101" s="131">
        <f t="shared" si="6"/>
        <v>0</v>
      </c>
      <c r="I101" s="158" t="str">
        <f t="shared" si="8"/>
        <v>-</v>
      </c>
      <c r="J101" s="159"/>
      <c r="K101" s="159"/>
      <c r="L101" s="159"/>
      <c r="M101" s="160"/>
      <c r="N101" s="131">
        <f t="shared" si="5"/>
        <v>0</v>
      </c>
      <c r="O101" s="25"/>
      <c r="R101" s="156" t="s">
        <v>1012</v>
      </c>
      <c r="S101" s="156" t="s">
        <v>1013</v>
      </c>
      <c r="T101" s="156">
        <v>5.65</v>
      </c>
    </row>
    <row r="102" spans="4:20">
      <c r="D102" s="25"/>
      <c r="E102" s="140">
        <f t="shared" ca="1" si="7"/>
        <v>102</v>
      </c>
      <c r="F102" s="123"/>
      <c r="G102" s="166"/>
      <c r="H102" s="131">
        <f t="shared" si="6"/>
        <v>0</v>
      </c>
      <c r="I102" s="158" t="str">
        <f t="shared" si="8"/>
        <v>-</v>
      </c>
      <c r="J102" s="159"/>
      <c r="K102" s="159"/>
      <c r="L102" s="159"/>
      <c r="M102" s="160"/>
      <c r="N102" s="131">
        <f t="shared" si="5"/>
        <v>0</v>
      </c>
      <c r="O102" s="25"/>
      <c r="R102" s="156" t="s">
        <v>1014</v>
      </c>
      <c r="S102" s="156" t="s">
        <v>1015</v>
      </c>
      <c r="T102" s="156">
        <v>5.89</v>
      </c>
    </row>
    <row r="103" spans="4:20">
      <c r="D103" s="25"/>
      <c r="E103" s="140">
        <f t="shared" ca="1" si="7"/>
        <v>102</v>
      </c>
      <c r="F103" s="123"/>
      <c r="G103" s="166"/>
      <c r="H103" s="131">
        <f t="shared" si="6"/>
        <v>0</v>
      </c>
      <c r="I103" s="158" t="str">
        <f t="shared" si="8"/>
        <v>-</v>
      </c>
      <c r="J103" s="159"/>
      <c r="K103" s="159"/>
      <c r="L103" s="159"/>
      <c r="M103" s="160"/>
      <c r="N103" s="131">
        <f t="shared" si="5"/>
        <v>0</v>
      </c>
      <c r="O103" s="25"/>
      <c r="R103" s="156" t="s">
        <v>1016</v>
      </c>
      <c r="S103" s="156" t="s">
        <v>1017</v>
      </c>
      <c r="T103" s="156">
        <v>5.65</v>
      </c>
    </row>
    <row r="104" spans="4:20">
      <c r="D104" s="25"/>
      <c r="E104" s="140">
        <f t="shared" ca="1" si="7"/>
        <v>102</v>
      </c>
      <c r="F104" s="123"/>
      <c r="G104" s="166"/>
      <c r="H104" s="131">
        <f t="shared" si="6"/>
        <v>0</v>
      </c>
      <c r="I104" s="158" t="str">
        <f t="shared" si="8"/>
        <v>-</v>
      </c>
      <c r="J104" s="159"/>
      <c r="K104" s="159"/>
      <c r="L104" s="159"/>
      <c r="M104" s="160"/>
      <c r="N104" s="131">
        <f t="shared" si="5"/>
        <v>0</v>
      </c>
      <c r="O104" s="25"/>
      <c r="R104" s="156" t="s">
        <v>1018</v>
      </c>
      <c r="S104" s="156" t="s">
        <v>1019</v>
      </c>
      <c r="T104" s="156">
        <v>5.65</v>
      </c>
    </row>
    <row r="105" spans="4:20">
      <c r="D105" s="25"/>
      <c r="E105" s="140">
        <f t="shared" ca="1" si="7"/>
        <v>102</v>
      </c>
      <c r="F105" s="123"/>
      <c r="G105" s="166"/>
      <c r="H105" s="131">
        <f t="shared" si="6"/>
        <v>0</v>
      </c>
      <c r="I105" s="158" t="str">
        <f t="shared" si="8"/>
        <v>-</v>
      </c>
      <c r="J105" s="159"/>
      <c r="K105" s="159"/>
      <c r="L105" s="159"/>
      <c r="M105" s="160"/>
      <c r="N105" s="131">
        <f t="shared" si="5"/>
        <v>0</v>
      </c>
      <c r="O105" s="25"/>
      <c r="R105" s="156" t="s">
        <v>1020</v>
      </c>
      <c r="S105" s="156" t="s">
        <v>1021</v>
      </c>
      <c r="T105" s="156">
        <v>5.65</v>
      </c>
    </row>
    <row r="106" spans="4:20">
      <c r="D106" s="25"/>
      <c r="E106" s="140">
        <f t="shared" ca="1" si="7"/>
        <v>102</v>
      </c>
      <c r="F106" s="123"/>
      <c r="G106" s="166"/>
      <c r="H106" s="131">
        <f t="shared" si="6"/>
        <v>0</v>
      </c>
      <c r="I106" s="158" t="str">
        <f t="shared" si="8"/>
        <v>-</v>
      </c>
      <c r="J106" s="159"/>
      <c r="K106" s="159"/>
      <c r="L106" s="159"/>
      <c r="M106" s="160"/>
      <c r="N106" s="131">
        <f t="shared" si="5"/>
        <v>0</v>
      </c>
      <c r="O106" s="25"/>
      <c r="R106" s="156" t="s">
        <v>1022</v>
      </c>
      <c r="S106" s="156" t="s">
        <v>1023</v>
      </c>
      <c r="T106" s="156">
        <v>5.07</v>
      </c>
    </row>
    <row r="107" spans="4:20">
      <c r="D107" s="25"/>
      <c r="E107" s="140">
        <f t="shared" ca="1" si="7"/>
        <v>102</v>
      </c>
      <c r="F107" s="123"/>
      <c r="G107" s="166"/>
      <c r="H107" s="131">
        <f t="shared" si="6"/>
        <v>0</v>
      </c>
      <c r="I107" s="158" t="str">
        <f t="shared" si="8"/>
        <v>-</v>
      </c>
      <c r="J107" s="159"/>
      <c r="K107" s="159"/>
      <c r="L107" s="159"/>
      <c r="M107" s="160"/>
      <c r="N107" s="131">
        <f t="shared" si="5"/>
        <v>0</v>
      </c>
      <c r="O107" s="25"/>
      <c r="R107" s="156" t="s">
        <v>1024</v>
      </c>
      <c r="S107" s="156" t="s">
        <v>1025</v>
      </c>
      <c r="T107" s="156">
        <v>5.65</v>
      </c>
    </row>
    <row r="108" spans="4:20">
      <c r="D108" s="25"/>
      <c r="E108" s="140">
        <f t="shared" ca="1" si="7"/>
        <v>102</v>
      </c>
      <c r="F108" s="123"/>
      <c r="G108" s="166"/>
      <c r="H108" s="131">
        <f t="shared" si="6"/>
        <v>0</v>
      </c>
      <c r="I108" s="158" t="str">
        <f t="shared" si="8"/>
        <v>-</v>
      </c>
      <c r="J108" s="159"/>
      <c r="K108" s="159"/>
      <c r="L108" s="159"/>
      <c r="M108" s="160"/>
      <c r="N108" s="131">
        <f t="shared" si="5"/>
        <v>0</v>
      </c>
      <c r="O108" s="25"/>
      <c r="R108" s="156" t="s">
        <v>1026</v>
      </c>
      <c r="S108" s="156" t="s">
        <v>1027</v>
      </c>
      <c r="T108" s="156">
        <v>5.65</v>
      </c>
    </row>
    <row r="109" spans="4:20">
      <c r="D109" s="25"/>
      <c r="F109" s="25"/>
      <c r="G109" s="25"/>
      <c r="H109" s="130"/>
      <c r="I109" s="25"/>
      <c r="J109" s="25"/>
      <c r="K109" s="25"/>
      <c r="L109" s="25"/>
      <c r="M109" s="25"/>
      <c r="N109" s="130"/>
      <c r="O109" s="25"/>
      <c r="R109" s="156" t="s">
        <v>1028</v>
      </c>
      <c r="S109" s="156" t="s">
        <v>1029</v>
      </c>
      <c r="T109" s="156">
        <v>5.78</v>
      </c>
    </row>
    <row r="110" spans="4:20">
      <c r="D110" s="25"/>
      <c r="F110" s="25"/>
      <c r="G110" s="25"/>
      <c r="H110" s="130"/>
      <c r="I110" s="25"/>
      <c r="J110" s="25"/>
      <c r="K110" s="25"/>
      <c r="L110" s="25"/>
      <c r="M110" s="25"/>
      <c r="N110" s="130"/>
      <c r="O110" s="25"/>
      <c r="R110" s="156" t="s">
        <v>1030</v>
      </c>
      <c r="S110" s="156" t="s">
        <v>1031</v>
      </c>
      <c r="T110" s="156">
        <v>5.41</v>
      </c>
    </row>
    <row r="111" spans="4:20">
      <c r="R111" s="156" t="s">
        <v>1032</v>
      </c>
      <c r="S111" s="156" t="s">
        <v>1033</v>
      </c>
      <c r="T111" s="156">
        <v>5.65</v>
      </c>
    </row>
    <row r="112" spans="4:20">
      <c r="R112" s="156" t="s">
        <v>1034</v>
      </c>
      <c r="S112" s="156" t="s">
        <v>1035</v>
      </c>
      <c r="T112" s="156">
        <v>75.91</v>
      </c>
    </row>
    <row r="113" spans="18:20">
      <c r="R113" s="156" t="s">
        <v>1036</v>
      </c>
      <c r="S113" s="156" t="s">
        <v>1037</v>
      </c>
      <c r="T113" s="156">
        <v>81.05</v>
      </c>
    </row>
    <row r="114" spans="18:20">
      <c r="R114" s="156" t="s">
        <v>1038</v>
      </c>
      <c r="S114" s="156" t="s">
        <v>1039</v>
      </c>
      <c r="T114" s="156">
        <v>74.23</v>
      </c>
    </row>
    <row r="115" spans="18:20">
      <c r="R115" s="156" t="s">
        <v>1040</v>
      </c>
      <c r="S115" s="156" t="s">
        <v>1041</v>
      </c>
      <c r="T115" s="156">
        <v>64.400000000000006</v>
      </c>
    </row>
    <row r="116" spans="18:20">
      <c r="R116" s="156" t="s">
        <v>1042</v>
      </c>
      <c r="S116" s="156" t="s">
        <v>1043</v>
      </c>
      <c r="T116" s="156">
        <v>36.28</v>
      </c>
    </row>
    <row r="117" spans="18:20">
      <c r="R117" s="156" t="s">
        <v>1044</v>
      </c>
      <c r="S117" s="156" t="s">
        <v>1045</v>
      </c>
      <c r="T117" s="156">
        <v>34.51</v>
      </c>
    </row>
    <row r="118" spans="18:20">
      <c r="R118" s="156" t="s">
        <v>1046</v>
      </c>
      <c r="S118" s="156" t="s">
        <v>1047</v>
      </c>
      <c r="T118" s="156">
        <v>65.14</v>
      </c>
    </row>
    <row r="119" spans="18:20">
      <c r="R119" s="156" t="s">
        <v>1048</v>
      </c>
      <c r="S119" s="156" t="s">
        <v>1049</v>
      </c>
      <c r="T119" s="156">
        <v>72.34</v>
      </c>
    </row>
    <row r="120" spans="18:20">
      <c r="R120" s="156" t="s">
        <v>1050</v>
      </c>
      <c r="S120" s="156" t="s">
        <v>1051</v>
      </c>
      <c r="T120" s="156">
        <v>68.22</v>
      </c>
    </row>
    <row r="121" spans="18:20">
      <c r="R121" s="156" t="s">
        <v>1052</v>
      </c>
      <c r="S121" s="156" t="s">
        <v>1053</v>
      </c>
      <c r="T121" s="156">
        <v>84.15</v>
      </c>
    </row>
    <row r="122" spans="18:20">
      <c r="R122" s="156" t="s">
        <v>1054</v>
      </c>
      <c r="S122" s="156" t="s">
        <v>1055</v>
      </c>
      <c r="T122" s="156">
        <v>97.22</v>
      </c>
    </row>
    <row r="123" spans="18:20">
      <c r="R123" s="156" t="s">
        <v>1056</v>
      </c>
      <c r="S123" s="156" t="s">
        <v>1057</v>
      </c>
      <c r="T123" s="156">
        <v>79.430000000000007</v>
      </c>
    </row>
    <row r="124" spans="18:20">
      <c r="R124" s="156" t="s">
        <v>1058</v>
      </c>
      <c r="S124" s="156" t="s">
        <v>1059</v>
      </c>
      <c r="T124" s="156">
        <v>75.430000000000007</v>
      </c>
    </row>
    <row r="125" spans="18:20">
      <c r="R125" s="156" t="s">
        <v>1060</v>
      </c>
      <c r="S125" s="156" t="s">
        <v>1061</v>
      </c>
      <c r="T125" s="156">
        <v>65.91</v>
      </c>
    </row>
    <row r="126" spans="18:20">
      <c r="R126" s="156" t="s">
        <v>1062</v>
      </c>
      <c r="S126" s="156" t="s">
        <v>1063</v>
      </c>
      <c r="T126" s="156">
        <v>40.18</v>
      </c>
    </row>
    <row r="127" spans="18:20">
      <c r="R127" s="156" t="s">
        <v>1064</v>
      </c>
      <c r="S127" s="156" t="s">
        <v>1065</v>
      </c>
      <c r="T127" s="156">
        <v>76.42</v>
      </c>
    </row>
    <row r="128" spans="18:20">
      <c r="R128" s="156" t="s">
        <v>1066</v>
      </c>
      <c r="S128" s="156" t="s">
        <v>1067</v>
      </c>
      <c r="T128" s="156">
        <v>78.14</v>
      </c>
    </row>
    <row r="129" spans="18:20">
      <c r="R129" s="156" t="s">
        <v>1068</v>
      </c>
      <c r="S129" s="156" t="s">
        <v>1069</v>
      </c>
      <c r="T129" s="156">
        <v>74.34</v>
      </c>
    </row>
    <row r="130" spans="18:20">
      <c r="R130" s="156" t="s">
        <v>1070</v>
      </c>
      <c r="S130" s="156" t="s">
        <v>1071</v>
      </c>
      <c r="T130" s="156">
        <v>64.92</v>
      </c>
    </row>
    <row r="131" spans="18:20">
      <c r="R131" s="156" t="s">
        <v>1072</v>
      </c>
      <c r="S131" s="156" t="s">
        <v>1073</v>
      </c>
      <c r="T131" s="156">
        <v>45.71</v>
      </c>
    </row>
    <row r="132" spans="18:20">
      <c r="R132" s="156" t="s">
        <v>1074</v>
      </c>
      <c r="S132" s="156" t="s">
        <v>1075</v>
      </c>
      <c r="T132" s="156">
        <v>41.55</v>
      </c>
    </row>
    <row r="133" spans="18:20">
      <c r="R133" s="156" t="s">
        <v>1076</v>
      </c>
      <c r="S133" s="156" t="s">
        <v>1077</v>
      </c>
      <c r="T133" s="156">
        <v>50</v>
      </c>
    </row>
    <row r="134" spans="18:20">
      <c r="R134" s="156" t="s">
        <v>1078</v>
      </c>
      <c r="S134" s="156" t="s">
        <v>1079</v>
      </c>
      <c r="T134" s="156">
        <v>44.32</v>
      </c>
    </row>
    <row r="135" spans="18:20">
      <c r="R135" s="156" t="s">
        <v>1080</v>
      </c>
      <c r="S135" s="156" t="s">
        <v>1081</v>
      </c>
      <c r="T135" s="156">
        <v>45.32</v>
      </c>
    </row>
    <row r="136" spans="18:20">
      <c r="R136" s="156" t="s">
        <v>1082</v>
      </c>
      <c r="S136" s="156" t="s">
        <v>1083</v>
      </c>
      <c r="T136" s="156">
        <v>44.42</v>
      </c>
    </row>
    <row r="137" spans="18:20">
      <c r="R137" s="156" t="s">
        <v>1084</v>
      </c>
      <c r="S137" s="156" t="s">
        <v>1085</v>
      </c>
      <c r="T137" s="156">
        <v>27.55</v>
      </c>
    </row>
    <row r="138" spans="18:20">
      <c r="R138" s="156" t="s">
        <v>1086</v>
      </c>
      <c r="S138" s="156" t="s">
        <v>1087</v>
      </c>
      <c r="T138" s="156">
        <v>36.28</v>
      </c>
    </row>
    <row r="139" spans="18:20">
      <c r="R139" s="156" t="s">
        <v>1088</v>
      </c>
      <c r="S139" s="156" t="s">
        <v>1089</v>
      </c>
      <c r="T139" s="156">
        <v>76.78</v>
      </c>
    </row>
    <row r="140" spans="18:20">
      <c r="R140" s="156" t="s">
        <v>1090</v>
      </c>
      <c r="S140" s="156" t="s">
        <v>1091</v>
      </c>
      <c r="T140" s="156">
        <v>91.88</v>
      </c>
    </row>
    <row r="141" spans="18:20">
      <c r="R141" s="156" t="s">
        <v>1092</v>
      </c>
      <c r="S141" s="156" t="s">
        <v>1093</v>
      </c>
      <c r="T141" s="156">
        <v>81.819999999999993</v>
      </c>
    </row>
    <row r="142" spans="18:20">
      <c r="R142" s="156" t="s">
        <v>1094</v>
      </c>
      <c r="S142" s="156" t="s">
        <v>1095</v>
      </c>
      <c r="T142" s="156">
        <v>66.78</v>
      </c>
    </row>
    <row r="143" spans="18:20">
      <c r="R143" s="156" t="s">
        <v>1096</v>
      </c>
      <c r="S143" s="156" t="s">
        <v>1097</v>
      </c>
      <c r="T143" s="156">
        <v>54.78</v>
      </c>
    </row>
    <row r="144" spans="18:20">
      <c r="R144" s="156" t="s">
        <v>1098</v>
      </c>
      <c r="S144" s="156" t="s">
        <v>1099</v>
      </c>
      <c r="T144" s="156">
        <v>37.15</v>
      </c>
    </row>
    <row r="145" spans="18:20">
      <c r="R145" s="156" t="s">
        <v>1100</v>
      </c>
      <c r="S145" s="156" t="s">
        <v>1101</v>
      </c>
      <c r="T145" s="156">
        <v>72.09</v>
      </c>
    </row>
    <row r="146" spans="18:20">
      <c r="R146" s="156" t="s">
        <v>1102</v>
      </c>
      <c r="S146" s="156" t="s">
        <v>1103</v>
      </c>
      <c r="T146" s="156">
        <v>78.290000000000006</v>
      </c>
    </row>
    <row r="147" spans="18:20">
      <c r="R147" s="156" t="s">
        <v>1104</v>
      </c>
      <c r="S147" s="156" t="s">
        <v>1105</v>
      </c>
      <c r="T147" s="156">
        <v>73.459999999999994</v>
      </c>
    </row>
    <row r="148" spans="18:20">
      <c r="R148" s="156" t="s">
        <v>1106</v>
      </c>
      <c r="S148" s="156" t="s">
        <v>1107</v>
      </c>
      <c r="T148" s="156">
        <v>89.25</v>
      </c>
    </row>
    <row r="149" spans="18:20">
      <c r="R149" s="156" t="s">
        <v>1108</v>
      </c>
      <c r="S149" s="156" t="s">
        <v>1109</v>
      </c>
      <c r="T149" s="156">
        <v>98.54</v>
      </c>
    </row>
    <row r="150" spans="18:20">
      <c r="R150" s="156" t="s">
        <v>1110</v>
      </c>
      <c r="S150" s="156" t="s">
        <v>1111</v>
      </c>
      <c r="T150" s="156">
        <v>88.34</v>
      </c>
    </row>
    <row r="151" spans="18:20">
      <c r="R151" s="156" t="s">
        <v>1112</v>
      </c>
      <c r="S151" s="156" t="s">
        <v>1113</v>
      </c>
      <c r="T151" s="156">
        <v>73.37</v>
      </c>
    </row>
    <row r="152" spans="18:20">
      <c r="R152" s="156" t="s">
        <v>1114</v>
      </c>
      <c r="S152" s="156" t="s">
        <v>1115</v>
      </c>
      <c r="T152" s="156">
        <v>59.46</v>
      </c>
    </row>
    <row r="153" spans="18:20">
      <c r="R153" s="156" t="s">
        <v>1116</v>
      </c>
      <c r="S153" s="156" t="s">
        <v>1117</v>
      </c>
      <c r="T153" s="156">
        <v>78.37</v>
      </c>
    </row>
    <row r="154" spans="18:20">
      <c r="R154" s="156" t="s">
        <v>1118</v>
      </c>
      <c r="S154" s="156" t="s">
        <v>1119</v>
      </c>
      <c r="T154" s="156">
        <v>86.82</v>
      </c>
    </row>
    <row r="155" spans="18:20">
      <c r="R155" s="156" t="s">
        <v>1120</v>
      </c>
      <c r="S155" s="156" t="s">
        <v>1121</v>
      </c>
      <c r="T155" s="156">
        <v>79.08</v>
      </c>
    </row>
    <row r="156" spans="18:20">
      <c r="R156" s="156" t="s">
        <v>1122</v>
      </c>
      <c r="S156" s="156" t="s">
        <v>1123</v>
      </c>
      <c r="T156" s="156">
        <v>81.34</v>
      </c>
    </row>
    <row r="157" spans="18:20">
      <c r="R157" s="156" t="s">
        <v>1124</v>
      </c>
      <c r="S157" s="156" t="s">
        <v>1125</v>
      </c>
      <c r="T157" s="156">
        <v>67.37</v>
      </c>
    </row>
    <row r="158" spans="18:20">
      <c r="R158" s="156" t="s">
        <v>1126</v>
      </c>
      <c r="S158" s="156" t="s">
        <v>1127</v>
      </c>
      <c r="T158" s="156">
        <v>49.68</v>
      </c>
    </row>
    <row r="159" spans="18:20">
      <c r="R159" s="156" t="s">
        <v>1128</v>
      </c>
      <c r="S159" s="156" t="s">
        <v>1129</v>
      </c>
      <c r="T159" s="156">
        <v>46.72</v>
      </c>
    </row>
    <row r="160" spans="18:20">
      <c r="R160" s="156" t="s">
        <v>1130</v>
      </c>
      <c r="S160" s="156" t="s">
        <v>1131</v>
      </c>
      <c r="T160" s="156">
        <v>45.68</v>
      </c>
    </row>
    <row r="161" spans="18:20">
      <c r="R161" s="156" t="s">
        <v>1132</v>
      </c>
      <c r="S161" s="156" t="s">
        <v>1133</v>
      </c>
      <c r="T161" s="156">
        <v>65.95</v>
      </c>
    </row>
    <row r="162" spans="18:20">
      <c r="R162" s="156" t="s">
        <v>1134</v>
      </c>
      <c r="S162" s="156" t="s">
        <v>1135</v>
      </c>
      <c r="T162" s="156">
        <v>49.42</v>
      </c>
    </row>
    <row r="163" spans="18:20">
      <c r="R163" s="156" t="s">
        <v>1136</v>
      </c>
      <c r="S163" s="156" t="s">
        <v>1137</v>
      </c>
      <c r="T163" s="156">
        <v>36.979999999999997</v>
      </c>
    </row>
    <row r="164" spans="18:20">
      <c r="R164" s="156" t="s">
        <v>1138</v>
      </c>
      <c r="S164" s="156" t="s">
        <v>1139</v>
      </c>
      <c r="T164" s="156">
        <v>42.74</v>
      </c>
    </row>
    <row r="165" spans="18:20">
      <c r="R165" s="156" t="s">
        <v>1140</v>
      </c>
      <c r="S165" s="156" t="s">
        <v>1141</v>
      </c>
      <c r="T165" s="156">
        <v>39.86</v>
      </c>
    </row>
    <row r="166" spans="18:20">
      <c r="R166" s="156" t="s">
        <v>1142</v>
      </c>
      <c r="S166" s="156" t="s">
        <v>1143</v>
      </c>
      <c r="T166" s="156">
        <v>102.15</v>
      </c>
    </row>
    <row r="167" spans="18:20">
      <c r="R167" s="156" t="s">
        <v>1144</v>
      </c>
      <c r="S167" s="156" t="s">
        <v>1145</v>
      </c>
      <c r="T167" s="156">
        <v>102.06</v>
      </c>
    </row>
    <row r="168" spans="18:20">
      <c r="R168" s="156" t="s">
        <v>1146</v>
      </c>
      <c r="S168" s="156" t="s">
        <v>1147</v>
      </c>
      <c r="T168" s="156">
        <v>101.8</v>
      </c>
    </row>
    <row r="169" spans="18:20">
      <c r="R169" s="156" t="s">
        <v>1148</v>
      </c>
      <c r="S169" s="156" t="s">
        <v>1149</v>
      </c>
      <c r="T169" s="156">
        <v>129.97999999999999</v>
      </c>
    </row>
    <row r="170" spans="18:20">
      <c r="R170" s="156" t="s">
        <v>1150</v>
      </c>
      <c r="S170" s="156" t="s">
        <v>1151</v>
      </c>
      <c r="T170" s="156">
        <v>129.91999999999999</v>
      </c>
    </row>
    <row r="171" spans="18:20">
      <c r="R171" s="156" t="s">
        <v>1152</v>
      </c>
      <c r="S171" s="156" t="s">
        <v>1153</v>
      </c>
      <c r="T171" s="156">
        <v>129.55000000000001</v>
      </c>
    </row>
    <row r="172" spans="18:20">
      <c r="R172" s="156" t="s">
        <v>1154</v>
      </c>
      <c r="S172" s="156" t="s">
        <v>1155</v>
      </c>
      <c r="T172" s="156">
        <v>220.66</v>
      </c>
    </row>
    <row r="173" spans="18:20">
      <c r="R173" s="156" t="s">
        <v>1156</v>
      </c>
      <c r="S173" s="156" t="s">
        <v>1157</v>
      </c>
      <c r="T173" s="156">
        <v>220.58</v>
      </c>
    </row>
    <row r="174" spans="18:20">
      <c r="R174" s="156" t="s">
        <v>1158</v>
      </c>
      <c r="S174" s="156" t="s">
        <v>1159</v>
      </c>
      <c r="T174" s="156">
        <v>220.78</v>
      </c>
    </row>
    <row r="175" spans="18:20">
      <c r="R175" s="156" t="s">
        <v>1160</v>
      </c>
      <c r="S175" s="156" t="s">
        <v>1161</v>
      </c>
      <c r="T175" s="156">
        <v>220.58</v>
      </c>
    </row>
    <row r="176" spans="18:20">
      <c r="R176" s="156" t="s">
        <v>1162</v>
      </c>
      <c r="S176" s="156" t="s">
        <v>1163</v>
      </c>
      <c r="T176" s="156">
        <v>248.08</v>
      </c>
    </row>
    <row r="177" spans="18:20">
      <c r="R177" s="156" t="s">
        <v>1164</v>
      </c>
      <c r="S177" s="156" t="s">
        <v>1165</v>
      </c>
      <c r="T177" s="156">
        <v>248.02</v>
      </c>
    </row>
    <row r="178" spans="18:20">
      <c r="R178" s="156" t="s">
        <v>1166</v>
      </c>
      <c r="S178" s="156" t="s">
        <v>1167</v>
      </c>
      <c r="T178" s="156">
        <v>248.2</v>
      </c>
    </row>
    <row r="179" spans="18:20">
      <c r="R179" s="156" t="s">
        <v>1168</v>
      </c>
      <c r="S179" s="156" t="s">
        <v>1169</v>
      </c>
      <c r="T179" s="156">
        <v>248.02</v>
      </c>
    </row>
    <row r="180" spans="18:20">
      <c r="R180" s="156" t="s">
        <v>1170</v>
      </c>
      <c r="S180" s="156" t="s">
        <v>1171</v>
      </c>
      <c r="T180" s="156">
        <v>277.45</v>
      </c>
    </row>
    <row r="181" spans="18:20">
      <c r="R181" s="156" t="s">
        <v>1172</v>
      </c>
      <c r="S181" s="156" t="s">
        <v>1173</v>
      </c>
      <c r="T181" s="156">
        <v>277.37</v>
      </c>
    </row>
    <row r="182" spans="18:20">
      <c r="R182" s="156" t="s">
        <v>1174</v>
      </c>
      <c r="S182" s="156" t="s">
        <v>1175</v>
      </c>
      <c r="T182" s="156">
        <v>277.62</v>
      </c>
    </row>
    <row r="183" spans="18:20">
      <c r="R183" s="156" t="s">
        <v>1176</v>
      </c>
      <c r="S183" s="156" t="s">
        <v>1177</v>
      </c>
      <c r="T183" s="156">
        <v>277.37</v>
      </c>
    </row>
    <row r="184" spans="18:20">
      <c r="R184" s="156" t="s">
        <v>1178</v>
      </c>
      <c r="S184" s="156" t="s">
        <v>1179</v>
      </c>
      <c r="T184" s="156">
        <v>15.51</v>
      </c>
    </row>
    <row r="185" spans="18:20">
      <c r="R185" s="156" t="s">
        <v>1180</v>
      </c>
      <c r="S185" s="156" t="s">
        <v>1181</v>
      </c>
      <c r="T185" s="156">
        <v>15.49</v>
      </c>
    </row>
    <row r="186" spans="18:20">
      <c r="R186" s="156" t="s">
        <v>1182</v>
      </c>
      <c r="S186" s="156" t="s">
        <v>1183</v>
      </c>
      <c r="T186" s="156">
        <v>15.51</v>
      </c>
    </row>
    <row r="187" spans="18:20">
      <c r="R187" s="156" t="s">
        <v>1184</v>
      </c>
      <c r="S187" s="156" t="s">
        <v>1185</v>
      </c>
      <c r="T187" s="156">
        <v>15.47</v>
      </c>
    </row>
    <row r="188" spans="18:20">
      <c r="R188" s="156" t="s">
        <v>1186</v>
      </c>
      <c r="S188" s="156" t="s">
        <v>1187</v>
      </c>
      <c r="T188" s="156">
        <v>18.5</v>
      </c>
    </row>
    <row r="189" spans="18:20">
      <c r="R189" s="156" t="s">
        <v>1188</v>
      </c>
      <c r="S189" s="156" t="s">
        <v>1189</v>
      </c>
      <c r="T189" s="156">
        <v>18.48</v>
      </c>
    </row>
    <row r="190" spans="18:20">
      <c r="R190" s="156" t="s">
        <v>1190</v>
      </c>
      <c r="S190" s="156" t="s">
        <v>1191</v>
      </c>
      <c r="T190" s="156">
        <v>18.52</v>
      </c>
    </row>
    <row r="191" spans="18:20">
      <c r="R191" s="156" t="s">
        <v>1192</v>
      </c>
      <c r="S191" s="156" t="s">
        <v>1193</v>
      </c>
      <c r="T191" s="156">
        <v>18.46</v>
      </c>
    </row>
    <row r="192" spans="18:20">
      <c r="R192" s="156" t="s">
        <v>1194</v>
      </c>
      <c r="S192" s="156" t="s">
        <v>1195</v>
      </c>
      <c r="T192" s="156">
        <v>22.23</v>
      </c>
    </row>
    <row r="193" spans="18:20">
      <c r="R193" s="156" t="s">
        <v>1196</v>
      </c>
      <c r="S193" s="156" t="s">
        <v>1197</v>
      </c>
      <c r="T193" s="156">
        <v>22.23</v>
      </c>
    </row>
    <row r="194" spans="18:20">
      <c r="R194" s="156" t="s">
        <v>1198</v>
      </c>
      <c r="S194" s="156" t="s">
        <v>1199</v>
      </c>
      <c r="T194" s="156">
        <v>22.25</v>
      </c>
    </row>
    <row r="195" spans="18:20">
      <c r="R195" s="156" t="s">
        <v>1200</v>
      </c>
      <c r="S195" s="156" t="s">
        <v>1201</v>
      </c>
      <c r="T195" s="156">
        <v>22.22</v>
      </c>
    </row>
    <row r="196" spans="18:20">
      <c r="R196" s="156"/>
      <c r="S196" s="156"/>
      <c r="T196" s="156"/>
    </row>
    <row r="197" spans="18:20">
      <c r="R197" s="156"/>
      <c r="S197" s="156"/>
      <c r="T197" s="156"/>
    </row>
    <row r="198" spans="18:20">
      <c r="R198" s="156"/>
      <c r="S198" s="156"/>
      <c r="T198" s="156"/>
    </row>
    <row r="199" spans="18:20">
      <c r="R199" s="156"/>
      <c r="S199" s="156"/>
      <c r="T199" s="156"/>
    </row>
    <row r="200" spans="18:20">
      <c r="R200" s="156"/>
      <c r="S200" s="156"/>
      <c r="T200" s="156"/>
    </row>
    <row r="201" spans="18:20">
      <c r="R201" s="156"/>
      <c r="S201" s="156"/>
      <c r="T201" s="156"/>
    </row>
    <row r="202" spans="18:20">
      <c r="R202" s="156"/>
      <c r="S202" s="156"/>
      <c r="T202" s="156"/>
    </row>
    <row r="203" spans="18:20">
      <c r="R203" s="156"/>
      <c r="S203" s="156"/>
      <c r="T203" s="156"/>
    </row>
    <row r="204" spans="18:20">
      <c r="R204" s="156"/>
      <c r="S204" s="156"/>
      <c r="T204" s="156"/>
    </row>
    <row r="205" spans="18:20">
      <c r="R205" s="156"/>
      <c r="S205" s="156"/>
      <c r="T205" s="156"/>
    </row>
    <row r="206" spans="18:20">
      <c r="R206" s="156"/>
      <c r="S206" s="156"/>
      <c r="T206" s="156"/>
    </row>
    <row r="207" spans="18:20">
      <c r="R207" s="156"/>
      <c r="S207" s="156"/>
      <c r="T207" s="156"/>
    </row>
    <row r="208" spans="18:20">
      <c r="R208" s="156"/>
      <c r="S208" s="156"/>
      <c r="T208" s="156"/>
    </row>
    <row r="209" spans="18:20">
      <c r="R209" s="156"/>
      <c r="S209" s="156"/>
      <c r="T209" s="156"/>
    </row>
    <row r="210" spans="18:20">
      <c r="R210" s="156"/>
      <c r="S210" s="156"/>
      <c r="T210" s="156"/>
    </row>
    <row r="211" spans="18:20">
      <c r="R211" s="156"/>
      <c r="S211" s="156"/>
      <c r="T211" s="156"/>
    </row>
    <row r="212" spans="18:20">
      <c r="R212" s="156"/>
      <c r="S212" s="156"/>
      <c r="T212" s="156"/>
    </row>
    <row r="213" spans="18:20">
      <c r="R213" s="156"/>
      <c r="S213" s="156"/>
      <c r="T213" s="156"/>
    </row>
    <row r="214" spans="18:20">
      <c r="R214" s="156"/>
      <c r="S214" s="156"/>
      <c r="T214" s="156"/>
    </row>
    <row r="215" spans="18:20">
      <c r="R215" s="156"/>
      <c r="S215" s="156"/>
      <c r="T215" s="156"/>
    </row>
    <row r="216" spans="18:20">
      <c r="R216" s="156"/>
      <c r="S216" s="156"/>
      <c r="T216" s="156"/>
    </row>
    <row r="217" spans="18:20">
      <c r="R217" s="156"/>
      <c r="S217" s="156"/>
      <c r="T217" s="156"/>
    </row>
    <row r="218" spans="18:20">
      <c r="R218" s="156"/>
      <c r="S218" s="156"/>
      <c r="T218" s="156"/>
    </row>
    <row r="219" spans="18:20">
      <c r="R219" s="156"/>
      <c r="S219" s="156"/>
      <c r="T219" s="156"/>
    </row>
    <row r="220" spans="18:20">
      <c r="R220" s="156"/>
      <c r="S220" s="156"/>
      <c r="T220" s="156"/>
    </row>
    <row r="221" spans="18:20">
      <c r="R221" s="156"/>
      <c r="S221" s="156"/>
      <c r="T221" s="156"/>
    </row>
    <row r="222" spans="18:20">
      <c r="R222" s="156"/>
      <c r="S222" s="156"/>
      <c r="T222" s="156"/>
    </row>
    <row r="223" spans="18:20">
      <c r="R223" s="156"/>
      <c r="S223" s="156"/>
      <c r="T223" s="156"/>
    </row>
    <row r="224" spans="18:20">
      <c r="R224" s="156"/>
      <c r="S224" s="156"/>
      <c r="T224" s="156"/>
    </row>
    <row r="225" spans="18:20">
      <c r="R225" s="156"/>
      <c r="S225" s="156"/>
      <c r="T225" s="156"/>
    </row>
    <row r="226" spans="18:20">
      <c r="R226" s="156"/>
      <c r="S226" s="156"/>
      <c r="T226" s="156"/>
    </row>
    <row r="227" spans="18:20">
      <c r="R227" s="156"/>
      <c r="S227" s="156"/>
      <c r="T227" s="156"/>
    </row>
    <row r="228" spans="18:20">
      <c r="R228" s="156"/>
      <c r="S228" s="156"/>
      <c r="T228" s="156"/>
    </row>
    <row r="229" spans="18:20">
      <c r="R229" s="156"/>
      <c r="S229" s="156"/>
      <c r="T229" s="156"/>
    </row>
    <row r="230" spans="18:20">
      <c r="R230" s="156"/>
      <c r="S230" s="156"/>
      <c r="T230" s="156"/>
    </row>
    <row r="231" spans="18:20">
      <c r="R231" s="156"/>
      <c r="S231" s="156"/>
      <c r="T231" s="156"/>
    </row>
    <row r="232" spans="18:20">
      <c r="R232" s="156"/>
      <c r="S232" s="156"/>
      <c r="T232" s="156"/>
    </row>
  </sheetData>
  <sheetProtection algorithmName="SHA-512" hashValue="KiXJVjrCA5Z31BBJ2AfhvyKsH06x7n5r76LsetjfWUyBgvAtpAalV0Eb7FJKAiAgBM4nYX55C7kkdfHMyd0KKA==" saltValue="userNmzZN/D4BkXUuL5SFQ==" spinCount="100000" sheet="1" objects="1" scenarios="1" selectLockedCells="1"/>
  <sortState xmlns:xlrd2="http://schemas.microsoft.com/office/spreadsheetml/2017/richdata2" ref="R2:T195">
    <sortCondition ref="R2:R195"/>
  </sortState>
  <mergeCells count="2">
    <mergeCell ref="I8:M8"/>
    <mergeCell ref="F5:G5"/>
  </mergeCells>
  <dataValidations count="3">
    <dataValidation type="whole" allowBlank="1" showInputMessage="1" showErrorMessage="1" errorTitle="NorthPoint Cabinetry" error="Please enter a whole number greater than zero" sqref="F9:F108" xr:uid="{F4D352FD-4F06-4AF9-9191-2C780DDE3959}">
      <formula1>0</formula1>
      <formula2>999999999</formula2>
    </dataValidation>
    <dataValidation type="list" allowBlank="1" showInputMessage="1" sqref="G9:G108" xr:uid="{0EFB420E-A806-4C5B-89F3-4A70C39B6F89}">
      <formula1>$R$2:$R$9999</formula1>
    </dataValidation>
    <dataValidation type="decimal" allowBlank="1" showInputMessage="1" showErrorMessage="1" error="Please enter a number." sqref="G6" xr:uid="{21C71A4C-8D23-44DC-8950-95C197B398CE}">
      <formula1>0</formula1>
      <formula2>100</formula2>
    </dataValidation>
  </dataValidations>
  <pageMargins left="0.7" right="0.7" top="0.75" bottom="0.75" header="0.3" footer="0.3"/>
  <pageSetup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tabColor rgb="FF093D8B"/>
    <pageSetUpPr fitToPage="1"/>
  </sheetPr>
  <dimension ref="B1:MT2753"/>
  <sheetViews>
    <sheetView showGridLines="0" zoomScaleNormal="100" workbookViewId="0">
      <selection activeCell="D17" sqref="D17"/>
    </sheetView>
  </sheetViews>
  <sheetFormatPr defaultColWidth="11" defaultRowHeight="15.5"/>
  <cols>
    <col min="1" max="1" width="11" style="20"/>
    <col min="2" max="2" width="10.83203125" style="20" customWidth="1"/>
    <col min="3" max="3" width="10.83203125" style="112" hidden="1" customWidth="1"/>
    <col min="4" max="4" width="20.58203125" style="20" customWidth="1"/>
    <col min="5" max="10" width="11" style="20" customWidth="1"/>
    <col min="11" max="11" width="11" style="21"/>
    <col min="12" max="12" width="11.25" style="22" customWidth="1"/>
    <col min="13" max="13" width="11" style="21"/>
    <col min="14" max="14" width="16.5" style="23" customWidth="1"/>
    <col min="15" max="19" width="11" style="20"/>
    <col min="20" max="20" width="11" style="20" customWidth="1"/>
    <col min="21" max="21" width="47.33203125" style="113" hidden="1" customWidth="1"/>
    <col min="22" max="22" width="54.25" style="113" hidden="1" customWidth="1"/>
    <col min="23" max="23" width="19.33203125" style="113" hidden="1" customWidth="1"/>
    <col min="24" max="24" width="65" style="113" hidden="1" customWidth="1"/>
    <col min="25" max="30" width="11" style="113" hidden="1" customWidth="1"/>
    <col min="31" max="31" width="20.75" style="113" hidden="1" customWidth="1"/>
    <col min="32" max="16384" width="11" style="20"/>
  </cols>
  <sheetData>
    <row r="1" spans="2:358">
      <c r="B1" s="10"/>
      <c r="D1" s="10"/>
      <c r="E1" s="10"/>
      <c r="F1" s="10"/>
      <c r="G1" s="10"/>
      <c r="H1" s="10"/>
      <c r="I1" s="10"/>
      <c r="J1" s="10"/>
      <c r="K1" s="11"/>
      <c r="L1" s="12"/>
      <c r="M1" s="11"/>
      <c r="N1" s="13"/>
      <c r="O1" s="10"/>
      <c r="U1" s="70" t="s">
        <v>103</v>
      </c>
      <c r="V1" s="70" t="s">
        <v>97</v>
      </c>
      <c r="W1" s="40" t="s">
        <v>812</v>
      </c>
      <c r="X1" s="63" t="s">
        <v>1202</v>
      </c>
      <c r="Z1" s="85" t="s">
        <v>1203</v>
      </c>
      <c r="AA1" s="85" t="s">
        <v>1204</v>
      </c>
      <c r="AB1" s="85" t="s">
        <v>1205</v>
      </c>
      <c r="AC1" s="17"/>
      <c r="AD1" s="85" t="s">
        <v>1206</v>
      </c>
      <c r="AE1" s="87" t="s">
        <v>1207</v>
      </c>
      <c r="MS1" s="82">
        <v>44176</v>
      </c>
      <c r="MT1" s="39" t="s">
        <v>1208</v>
      </c>
    </row>
    <row r="2" spans="2:358" ht="15" customHeight="1">
      <c r="B2" s="10"/>
      <c r="D2" s="10"/>
      <c r="E2" s="10"/>
      <c r="F2" s="10"/>
      <c r="G2" s="10"/>
      <c r="H2" s="10"/>
      <c r="I2" s="10"/>
      <c r="J2" s="10"/>
      <c r="K2" s="11"/>
      <c r="L2" s="12"/>
      <c r="M2" s="11"/>
      <c r="N2" s="13"/>
      <c r="O2" s="10"/>
      <c r="U2" s="65" t="s">
        <v>36</v>
      </c>
      <c r="V2" s="65" t="str">
        <f>IF('Enter Closet Order Here'!I6="Quote",CONCATENATE(IF('Enter Closet Order Here'!I6="Quote","Order Prepared For:",""),"  ",IF('Enter Closet Order Here'!I6="Quote",UPPER('Enter Customer Info Here'!I4),"")),"")</f>
        <v/>
      </c>
      <c r="W2" s="65" t="s">
        <v>567</v>
      </c>
      <c r="X2" s="65" t="s">
        <v>1209</v>
      </c>
      <c r="Z2" s="89" t="str">
        <f t="shared" ref="Z2:Z33" si="0">IFERROR(IF(VLOOKUP(AC2,E_OrderInfo,2,FALSE)="","x",VLOOKUP(AC2,E_OrderInfo,2,FALSE)),"x")</f>
        <v>H182414-HWH</v>
      </c>
      <c r="AA2" s="89">
        <f t="shared" ref="AA2:AA33" si="1">IFERROR(IF(VLOOKUP(AC2,E_OrderInfo,9,FALSE)="","x",VLOOKUP(AC2,E_OrderInfo,9,FALSE)),"x")</f>
        <v>1</v>
      </c>
      <c r="AB2" s="89"/>
      <c r="AC2" s="43">
        <f>IF(OR('Print Variations'!$F$5=0,'Print Variations'!$F$5=""),IF(OR('Print Variations'!$F$7=0,'Print Variations'!$F$7=""),IF('Print Variations'!$D$5="$","",301),IF('Print Variations'!$F$7=0,"",101)),1)</f>
        <v>1</v>
      </c>
      <c r="AD2" s="86">
        <f ca="1">COUNTIFS($Z$2:$Z$101,"&lt;&gt;x")+1</f>
        <v>5</v>
      </c>
      <c r="AE2" s="88" t="str">
        <f ca="1">"'Print Here'!$Z$1:$AB$" &amp; 'Print Here'!$AD$2</f>
        <v>'Print Here'!$Z$1:$AB$5</v>
      </c>
    </row>
    <row r="3" spans="2:358">
      <c r="B3" s="10"/>
      <c r="D3" s="222"/>
      <c r="E3" s="222"/>
      <c r="F3" s="222"/>
      <c r="G3" s="10"/>
      <c r="H3" s="10"/>
      <c r="I3" s="10"/>
      <c r="J3" s="10"/>
      <c r="K3" s="220" t="str">
        <f>IF($U$23="Quote",'Print Here'!V2,IF($U$23="Sales Order",'Print Here'!U2,""))</f>
        <v>Shipping Address</v>
      </c>
      <c r="L3" s="220"/>
      <c r="M3" s="220"/>
      <c r="N3" s="220"/>
      <c r="O3" s="10"/>
      <c r="U3" s="64" t="str">
        <f>CONCATENATE(IF('Enter Customer Info Here'!S2="","",CONCATENATE(UPPER('Enter Customer Info Here'!S2),", ")),IF('Enter Customer Info Here'!S3="","",CONCATENATE(UPPER('Enter Customer Info Here'!S3),", ")),IF('Enter Customer Info Here'!S4="","",CONCATENATE(UPPER('Enter Customer Info Here'!S4),", ")),IF('Enter Customer Info Here'!S5="","",CONCATENATE(UPPER('Enter Customer Info Here'!S5)," ")),IF('Enter Customer Info Here'!S6="","",UPPER('Enter Customer Info Here'!S6)))</f>
        <v/>
      </c>
      <c r="V3" s="64" t="str">
        <f>IF('Enter Closet Order Here'!I6="Quote",CONCATENATE(IF('Enter Customer Info Here'!I6="","",CONCATENATE(UPPER('Enter Customer Info Here'!I6),", ")),IF('Enter Customer Info Here'!I7="","",CONCATENATE(UPPER('Enter Customer Info Here'!I7),", ")),IF('Enter Customer Info Here'!I8="","",CONCATENATE(UPPER('Enter Customer Info Here'!I8),", ")),IF('Enter Customer Info Here'!I9="","",CONCATENATE(UPPER('Enter Customer Info Here'!I9)," ")),IF('Enter Customer Info Here'!I10="","",UPPER('Enter Customer Info Here'!I10))),"")</f>
        <v/>
      </c>
      <c r="W3" s="65" t="s">
        <v>569</v>
      </c>
      <c r="X3" s="65" t="s">
        <v>1210</v>
      </c>
      <c r="Z3" s="89" t="str">
        <f t="shared" si="0"/>
        <v>AS1814-2PK-HWH</v>
      </c>
      <c r="AA3" s="89">
        <f t="shared" si="1"/>
        <v>1</v>
      </c>
      <c r="AB3" s="89"/>
      <c r="AC3" s="43">
        <f>IF(AC2&lt;'Print Variations'!$F$5,AC2+1,IF(AC2='Print Variations'!$F$5,IF('Print Variations'!$F$7=0,IF('Print Variations'!$D$5="$","",301),101),IF(AC2&gt;='Print Variations'!$F$7,IF(OR('Print Variations'!$D$5="$",'Print Variations'!$D$5=0),"",IF(AC2=301,"",301)),AC2+1)))</f>
        <v>2</v>
      </c>
      <c r="AD3" s="94"/>
      <c r="AE3" s="94"/>
    </row>
    <row r="4" spans="2:358">
      <c r="B4" s="10"/>
      <c r="D4" s="222"/>
      <c r="E4" s="222"/>
      <c r="F4" s="222"/>
      <c r="G4" s="10"/>
      <c r="H4" s="10"/>
      <c r="I4" s="10"/>
      <c r="J4" s="10"/>
      <c r="K4" s="221" t="str">
        <f>IF($U$23="Select Here","",IF($U$23="Quote",'Print Here'!V3,IF($U$23="Sales Order",'Print Here'!U3,"")))</f>
        <v/>
      </c>
      <c r="L4" s="221"/>
      <c r="M4" s="221"/>
      <c r="N4" s="221"/>
      <c r="O4" s="10"/>
      <c r="U4" s="64" t="str">
        <f>CONCATENATE("   Contact's Name: ",'Enter Customer Info Here'!N4)</f>
        <v xml:space="preserve">   Contact's Name: contc name</v>
      </c>
      <c r="V4" s="64" t="str">
        <f>IF('Enter Closet Order Here'!I6="Quote",CONCATENATE("Phone: ",'Enter Customer Info Here'!I11),"")</f>
        <v/>
      </c>
      <c r="W4" s="65" t="s">
        <v>571</v>
      </c>
      <c r="X4" s="65" t="s">
        <v>1211</v>
      </c>
      <c r="Z4" s="89" t="str">
        <f t="shared" ca="1" si="0"/>
        <v>M7340-MB</v>
      </c>
      <c r="AA4" s="89">
        <f t="shared" ca="1" si="1"/>
        <v>2</v>
      </c>
      <c r="AB4" s="89"/>
      <c r="AC4" s="43">
        <f ca="1">IF(AC3&lt;'Print Variations'!$F$5,AC3+1,IF(AC3='Print Variations'!$F$5,IF('Print Variations'!$F$7=0,IF('Print Variations'!$D$5="$","",IF(IFERROR(MATCH(301,AC$2:AC3,0),0)&gt;0,"",301)),101),IF(AC3&gt;='Print Variations'!$F$7,IF(OR('Print Variations'!$D$5="$",'Print Variations'!$D$5=0),"",IF(IFERROR(MATCH(301,AC$2:AC3,0),0)&gt;0,"",301)),AC3+1)))</f>
        <v>101</v>
      </c>
      <c r="AD4" s="94"/>
      <c r="AE4" s="94"/>
    </row>
    <row r="5" spans="2:358">
      <c r="B5" s="10"/>
      <c r="D5" s="222"/>
      <c r="E5" s="222"/>
      <c r="F5" s="222"/>
      <c r="G5" s="10"/>
      <c r="H5" s="10"/>
      <c r="I5" s="10"/>
      <c r="J5" s="10"/>
      <c r="K5" s="221" t="str">
        <f>IF($U$23="Select Here","",IF($U$23="Quote",'Print Here'!V4,IF($U$23="Sales Order",'Print Here'!U5,"")))</f>
        <v>Contact's Phone: contc number</v>
      </c>
      <c r="L5" s="221"/>
      <c r="M5" s="221" t="str">
        <f>IF($U$23="Select Here","",IF($U$23="Quote",'Print Here'!V5,IF($U$23="Sales Order",'Print Here'!U4,"")))</f>
        <v xml:space="preserve">   Contact's Name: contc name</v>
      </c>
      <c r="N5" s="221"/>
      <c r="O5" s="10"/>
      <c r="U5" s="64" t="str">
        <f>CONCATENATE("Contact's Phone: ",'Enter Customer Info Here'!N5)</f>
        <v>Contact's Phone: contc number</v>
      </c>
      <c r="V5" s="64" t="str">
        <f>IF('Enter Closet Order Here'!I6="Quote",CONCATENATE("Email: ",'Enter Customer Info Here'!I12),"")</f>
        <v/>
      </c>
      <c r="W5" s="65" t="s">
        <v>573</v>
      </c>
      <c r="X5" s="65" t="s">
        <v>1212</v>
      </c>
      <c r="Z5" s="89" t="str">
        <f t="shared" ca="1" si="0"/>
        <v>Sample Item</v>
      </c>
      <c r="AA5" s="89">
        <f t="shared" ca="1" si="1"/>
        <v>1</v>
      </c>
      <c r="AB5" s="89"/>
      <c r="AC5" s="43">
        <f ca="1">IF(AC4&lt;'Print Variations'!$F$5,AC4+1,IF(AC4='Print Variations'!$F$5,IF('Print Variations'!$F$7=0,IF('Print Variations'!$D$5="$","",IF(IFERROR(MATCH(301,AC$2:AC4,0),0)&gt;0,"",301)),101),IF(AC4&gt;='Print Variations'!$F$7,IF(OR('Print Variations'!$D$5="$",'Print Variations'!$D$5=0),"",IF(IFERROR(MATCH(301,AC$2:AC4,0),0)&gt;0,"",301)),AC4+1)))</f>
        <v>102</v>
      </c>
      <c r="AD5" s="94"/>
      <c r="AE5" s="94"/>
    </row>
    <row r="6" spans="2:358">
      <c r="B6" s="10"/>
      <c r="D6" s="222"/>
      <c r="E6" s="222"/>
      <c r="F6" s="222"/>
      <c r="G6" s="10"/>
      <c r="H6" s="10"/>
      <c r="I6" s="10"/>
      <c r="J6" s="10"/>
      <c r="K6" s="221" t="str">
        <f>IF($U$23="Select Here","",IF($U$23="Quote",'Print Here'!V6,IF($U$23="Sales Order",'Print Here'!U6,"")))</f>
        <v xml:space="preserve">Lift Gate:                                   Appointment: </v>
      </c>
      <c r="L6" s="221"/>
      <c r="M6" s="221"/>
      <c r="N6" s="221"/>
      <c r="O6" s="10"/>
      <c r="U6" s="64" t="str">
        <f>CONCATENATE("Lift Gate: ",IF('Enter Customer Info Here'!O7="Yes","Yes",IF('Enter Customer Info Here'!O7="No","No",IF('Enter Customer Info Here'!O7="Select Here","",""))),"                                  Appointment: ",IF('Enter Customer Info Here'!O8="Yes","Yes",IF('Enter Customer Info Here'!O8="No","No",IF('Enter Customer Info Here'!O8="Select Here","",""))))</f>
        <v xml:space="preserve">Lift Gate:                                   Appointment: </v>
      </c>
      <c r="V6" s="64" t="str">
        <f>IF('Enter Closet Order Here'!I6="Quote",CONCATENATE("Job Name: ",'Enter Customer Info Here'!I5),"")</f>
        <v/>
      </c>
      <c r="W6" s="65" t="s">
        <v>575</v>
      </c>
      <c r="X6" s="65" t="s">
        <v>1213</v>
      </c>
      <c r="Z6" s="89" t="str">
        <f t="shared" ca="1" si="0"/>
        <v>x</v>
      </c>
      <c r="AA6" s="89" t="str">
        <f t="shared" ca="1" si="1"/>
        <v>x</v>
      </c>
      <c r="AB6" s="89"/>
      <c r="AC6" s="43" t="str">
        <f ca="1">IF(AC5&lt;'Print Variations'!$F$5,AC5+1,IF(AC5='Print Variations'!$F$5,IF('Print Variations'!$F$7=0,IF('Print Variations'!$D$5="$","",IF(IFERROR(MATCH(301,AC$2:AC5,0),0)&gt;0,"",301)),101),IF(AC5&gt;='Print Variations'!$F$7,IF(OR('Print Variations'!$D$5="$",'Print Variations'!$D$5=0),"",IF(IFERROR(MATCH(301,AC$2:AC5,0),0)&gt;0,"",301)),AC5+1)))</f>
        <v/>
      </c>
      <c r="AD6" s="94"/>
      <c r="AE6" s="94"/>
    </row>
    <row r="7" spans="2:358" ht="20.149999999999999" customHeight="1" thickBot="1">
      <c r="B7" s="10"/>
      <c r="D7" s="222"/>
      <c r="E7" s="222"/>
      <c r="F7" s="222"/>
      <c r="G7" s="10"/>
      <c r="H7" s="10"/>
      <c r="I7" s="10"/>
      <c r="J7" s="10"/>
      <c r="K7" s="224" t="str">
        <f>IF($U$23="Select Here","",IF($U$23="Quote",'Print Here'!V7,IF($U$23="Sales Order",'Print Here'!U7,"")))</f>
        <v xml:space="preserve">Special Instructions: </v>
      </c>
      <c r="L7" s="224"/>
      <c r="M7" s="224"/>
      <c r="N7" s="224"/>
      <c r="O7" s="10"/>
      <c r="U7" s="66" t="str">
        <f>CONCATENATE("Special Instructions: ",'Enter Customer Info Here'!N6)</f>
        <v xml:space="preserve">Special Instructions: </v>
      </c>
      <c r="V7" s="66" t="str">
        <f>CONCATENATE("Job Address: ",CONCATENATE(IF('Enter Customer Info Here'!S2="","",CONCATENATE(UPPER('Enter Customer Info Here'!S2),", ")),IF('Enter Customer Info Here'!S3="","",CONCATENATE(UPPER('Enter Customer Info Here'!S3),", ")),IF('Enter Customer Info Here'!S4="","",CONCATENATE(UPPER('Enter Customer Info Here'!S4),", ")),IF('Enter Customer Info Here'!S5="","",CONCATENATE(UPPER('Enter Customer Info Here'!S5)," ")),IF('Enter Customer Info Here'!S6="","",UPPER('Enter Customer Info Here'!S6))))</f>
        <v xml:space="preserve">Job Address: </v>
      </c>
      <c r="W7" s="65" t="s">
        <v>577</v>
      </c>
      <c r="X7" s="65" t="s">
        <v>1214</v>
      </c>
      <c r="Z7" s="89" t="str">
        <f t="shared" ca="1" si="0"/>
        <v>x</v>
      </c>
      <c r="AA7" s="89" t="str">
        <f t="shared" ca="1" si="1"/>
        <v>x</v>
      </c>
      <c r="AB7" s="89"/>
      <c r="AC7" s="43" t="str">
        <f ca="1">IF(AC6&lt;'Print Variations'!$F$5,AC6+1,IF(AC6='Print Variations'!$F$5,IF('Print Variations'!$F$7=0,IF('Print Variations'!$D$5="$","",IF(IFERROR(MATCH(301,AC$2:AC6,0),0)&gt;0,"",301)),101),IF(AC6&gt;='Print Variations'!$F$7,IF(OR('Print Variations'!$D$5="$",'Print Variations'!$D$5=0),"",IF(IFERROR(MATCH(301,AC$2:AC6,0),0)&gt;0,"",301)),AC6+1)))</f>
        <v/>
      </c>
      <c r="AD7" s="94"/>
      <c r="AE7" s="94"/>
    </row>
    <row r="8" spans="2:358" ht="19.75" customHeight="1">
      <c r="B8" s="10"/>
      <c r="D8" s="223" t="str">
        <f>UPPER('Enter Customer Info Here'!D5)</f>
        <v>COMP NAME</v>
      </c>
      <c r="E8" s="223"/>
      <c r="F8" s="223"/>
      <c r="G8" s="10"/>
      <c r="H8" s="10"/>
      <c r="I8" s="10"/>
      <c r="J8" s="10"/>
      <c r="K8" s="224"/>
      <c r="L8" s="224"/>
      <c r="M8" s="224"/>
      <c r="N8" s="224"/>
      <c r="O8" s="10"/>
      <c r="Q8" s="103"/>
      <c r="R8" s="104"/>
      <c r="S8" s="105"/>
      <c r="W8" s="65" t="s">
        <v>579</v>
      </c>
      <c r="X8" s="65" t="s">
        <v>1215</v>
      </c>
      <c r="Z8" s="89" t="str">
        <f t="shared" ca="1" si="0"/>
        <v>x</v>
      </c>
      <c r="AA8" s="89" t="str">
        <f t="shared" ca="1" si="1"/>
        <v>x</v>
      </c>
      <c r="AB8" s="89"/>
      <c r="AC8" s="43" t="str">
        <f ca="1">IF(AC7&lt;'Print Variations'!$F$5,AC7+1,IF(AC7='Print Variations'!$F$5,IF('Print Variations'!$F$7=0,IF('Print Variations'!$D$5="$","",IF(IFERROR(MATCH(301,AC$2:AC7,0),0)&gt;0,"",301)),101),IF(AC7&gt;='Print Variations'!$F$7,IF(OR('Print Variations'!$D$5="$",'Print Variations'!$D$5=0),"",IF(IFERROR(MATCH(301,AC$2:AC7,0),0)&gt;0,"",301)),AC7+1)))</f>
        <v/>
      </c>
      <c r="AD8" s="94"/>
      <c r="AE8" s="94"/>
    </row>
    <row r="9" spans="2:358">
      <c r="B9" s="10"/>
      <c r="D9" s="225" t="str">
        <f>UPPER('Enter Customer Info Here'!D4)</f>
        <v>NAME</v>
      </c>
      <c r="E9" s="225"/>
      <c r="F9" s="225"/>
      <c r="G9" s="10"/>
      <c r="H9" s="221" t="str">
        <f>IF($U$23="Sales Order",CONCATENATE("Sales Rep: ",IF($U$23="Sales Order",UPPER('Enter Customer Info Here'!D13),"")),"")</f>
        <v xml:space="preserve">Sales Rep: </v>
      </c>
      <c r="I9" s="221"/>
      <c r="J9" s="228"/>
      <c r="K9" s="226" t="str">
        <f>IF($U$23="Quote","30 Day Quote",IF($U$23="Sales Order","Order Date",IF($U$23="Select Here","","")))</f>
        <v>Order Date</v>
      </c>
      <c r="L9" s="227"/>
      <c r="M9" s="14" t="s">
        <v>1216</v>
      </c>
      <c r="N9" s="15" t="str">
        <f>IF($U$23="Quote","Quote Total",IF($U$23="Sales Order","Order Total",IF($U$23="Select Here","","")))</f>
        <v>Order Total</v>
      </c>
      <c r="O9" s="10"/>
      <c r="Q9" s="106"/>
      <c r="R9" s="107"/>
      <c r="S9" s="108"/>
      <c r="W9" s="65" t="s">
        <v>581</v>
      </c>
      <c r="X9" s="65" t="s">
        <v>1217</v>
      </c>
      <c r="Z9" s="89" t="str">
        <f t="shared" ca="1" si="0"/>
        <v>x</v>
      </c>
      <c r="AA9" s="89" t="str">
        <f t="shared" ca="1" si="1"/>
        <v>x</v>
      </c>
      <c r="AB9" s="89"/>
      <c r="AC9" s="43" t="str">
        <f ca="1">IF(AC8&lt;'Print Variations'!$F$5,AC8+1,IF(AC8='Print Variations'!$F$5,IF('Print Variations'!$F$7=0,IF('Print Variations'!$D$5="$","",IF(IFERROR(MATCH(301,AC$2:AC8,0),0)&gt;0,"",301)),101),IF(AC8&gt;='Print Variations'!$F$7,IF(OR('Print Variations'!$D$5="$",'Print Variations'!$D$5=0),"",IF(IFERROR(MATCH(301,AC$2:AC8,0),0)&gt;0,"",301)),AC8+1)))</f>
        <v/>
      </c>
      <c r="AD9" s="94"/>
      <c r="AE9" s="94"/>
    </row>
    <row r="10" spans="2:358">
      <c r="B10" s="10"/>
      <c r="D10" s="221" t="str">
        <f>CONCATENATE(IF('Enter Customer Info Here'!D6="","",CONCATENATE(UPPER('Enter Customer Info Here'!D6),", ")),IF('Enter Customer Info Here'!D7="","",CONCATENATE(UPPER('Enter Customer Info Here'!D7),", ")),IF('Enter Customer Info Here'!D8="","",CONCATENATE(UPPER('Enter Customer Info Here'!D8),", ")),IF('Enter Customer Info Here'!D9="","",CONCATENATE(UPPER('Enter Customer Info Here'!D9)," ")),IF('Enter Customer Info Here'!D10="","",UPPER('Enter Customer Info Here'!D10)))</f>
        <v/>
      </c>
      <c r="E10" s="221"/>
      <c r="F10" s="221"/>
      <c r="G10" s="221"/>
      <c r="H10" s="221" t="str">
        <f>IF($U$23="Sales Order",CONCATENATE("Customer Number: ",IF($U$23="Sales Order",UPPER('Enter Customer Info Here'!D14),"")),"")</f>
        <v>Customer Number: ABC123</v>
      </c>
      <c r="I10" s="221"/>
      <c r="J10" s="228"/>
      <c r="K10" s="230">
        <f ca="1">IF($U$23="Quote",TODAY()+30,IF($U$23="Sales Order",TODAY(),IF($U$23="Select Here","","")))</f>
        <v>46044</v>
      </c>
      <c r="L10" s="231"/>
      <c r="M10" s="81">
        <f>IF($U$23="Sales Order",'Enter Closet Order Here'!I5,"")</f>
        <v>0.5</v>
      </c>
      <c r="N10" s="16">
        <f ca="1">SUM(N13:N92)</f>
        <v>181.44</v>
      </c>
      <c r="O10" s="10"/>
      <c r="Q10" s="106"/>
      <c r="R10" s="107"/>
      <c r="S10" s="108"/>
      <c r="W10" s="65" t="s">
        <v>583</v>
      </c>
      <c r="X10" s="65" t="s">
        <v>1218</v>
      </c>
      <c r="Z10" s="89" t="str">
        <f t="shared" ca="1" si="0"/>
        <v>x</v>
      </c>
      <c r="AA10" s="89" t="str">
        <f t="shared" ca="1" si="1"/>
        <v>x</v>
      </c>
      <c r="AB10" s="89"/>
      <c r="AC10" s="43" t="str">
        <f ca="1">IF(AC9&lt;'Print Variations'!$F$5,AC9+1,IF(AC9='Print Variations'!$F$5,IF('Print Variations'!$F$7=0,IF('Print Variations'!$D$5="$","",IF(IFERROR(MATCH(301,AC$2:AC9,0),0)&gt;0,"",301)),101),IF(AC9&gt;='Print Variations'!$F$7,IF(OR('Print Variations'!$D$5="$",'Print Variations'!$D$5=0),"",IF(IFERROR(MATCH(301,AC$2:AC9,0),0)&gt;0,"",301)),AC9+1)))</f>
        <v/>
      </c>
      <c r="AD10" s="94"/>
      <c r="AE10" s="94"/>
    </row>
    <row r="11" spans="2:358">
      <c r="B11" s="10"/>
      <c r="D11" s="24" t="str">
        <f>CONCATENATE("Phone: ",'Enter Customer Info Here'!D11)</f>
        <v xml:space="preserve">Phone: </v>
      </c>
      <c r="E11" s="221" t="str">
        <f>CONCATENATE("Email: ",'Enter Customer Info Here'!D12)</f>
        <v xml:space="preserve">Email: </v>
      </c>
      <c r="F11" s="221"/>
      <c r="G11" s="221"/>
      <c r="H11" s="221" t="str">
        <f>IF($U$23="Sales Order",CONCATENATE("PO Number: ",IF($U$23="Sales Order",UPPER('Enter Customer Info Here'!D15),"")),"")</f>
        <v>PO Number: PO: 12345</v>
      </c>
      <c r="I11" s="221"/>
      <c r="J11" s="221"/>
      <c r="K11" s="232" t="str">
        <f>IF($U$23="Sales Order","*Freight is included once minimum is met*","")</f>
        <v>*Freight is included once minimum is met*</v>
      </c>
      <c r="L11" s="232"/>
      <c r="M11" s="232"/>
      <c r="N11" s="232"/>
      <c r="O11" s="10"/>
      <c r="Q11" s="106"/>
      <c r="R11" s="107"/>
      <c r="S11" s="108"/>
      <c r="W11" s="65" t="s">
        <v>585</v>
      </c>
      <c r="X11" s="65" t="s">
        <v>1219</v>
      </c>
      <c r="Z11" s="89" t="str">
        <f t="shared" ca="1" si="0"/>
        <v>x</v>
      </c>
      <c r="AA11" s="89" t="str">
        <f t="shared" ca="1" si="1"/>
        <v>x</v>
      </c>
      <c r="AB11" s="89"/>
      <c r="AC11" s="43" t="str">
        <f ca="1">IF(AC10&lt;'Print Variations'!$F$5,AC10+1,IF(AC10='Print Variations'!$F$5,IF('Print Variations'!$F$7=0,IF('Print Variations'!$D$5="$","",IF(IFERROR(MATCH(301,AC$2:AC10,0),0)&gt;0,"",301)),101),IF(AC10&gt;='Print Variations'!$F$7,IF(OR('Print Variations'!$D$5="$",'Print Variations'!$D$5=0),"",IF(IFERROR(MATCH(301,AC$2:AC10,0),0)&gt;0,"",301)),AC10+1)))</f>
        <v/>
      </c>
      <c r="AD11" s="94"/>
      <c r="AE11" s="94"/>
    </row>
    <row r="12" spans="2:358">
      <c r="B12" s="10"/>
      <c r="D12" s="124" t="s">
        <v>812</v>
      </c>
      <c r="E12" s="229" t="s">
        <v>813</v>
      </c>
      <c r="F12" s="229"/>
      <c r="G12" s="229"/>
      <c r="H12" s="229"/>
      <c r="I12" s="229"/>
      <c r="J12" s="229"/>
      <c r="K12" s="128" t="s">
        <v>121</v>
      </c>
      <c r="L12" s="129" t="s">
        <v>78</v>
      </c>
      <c r="M12" s="128" t="s">
        <v>125</v>
      </c>
      <c r="N12" s="128" t="s">
        <v>1220</v>
      </c>
      <c r="O12" s="10"/>
      <c r="Q12" s="106"/>
      <c r="R12" s="107"/>
      <c r="S12" s="108"/>
      <c r="W12" s="65" t="s">
        <v>587</v>
      </c>
      <c r="X12" s="65" t="s">
        <v>1221</v>
      </c>
      <c r="Z12" s="89" t="str">
        <f t="shared" ca="1" si="0"/>
        <v>x</v>
      </c>
      <c r="AA12" s="89" t="str">
        <f t="shared" ca="1" si="1"/>
        <v>x</v>
      </c>
      <c r="AB12" s="89"/>
      <c r="AC12" s="43" t="str">
        <f ca="1">IF(AC11&lt;'Print Variations'!$F$5,AC11+1,IF(AC11='Print Variations'!$F$5,IF('Print Variations'!$F$7=0,IF('Print Variations'!$D$5="$","",IF(IFERROR(MATCH(301,AC$2:AC11,0),0)&gt;0,"",301)),101),IF(AC11&gt;='Print Variations'!$F$7,IF(OR('Print Variations'!$D$5="$",'Print Variations'!$D$5=0),"",IF(IFERROR(MATCH(301,AC$2:AC11,0),0)&gt;0,"",301)),AC11+1)))</f>
        <v/>
      </c>
      <c r="AD12" s="94"/>
      <c r="AE12" s="94"/>
    </row>
    <row r="13" spans="2:358" ht="16" customHeight="1">
      <c r="B13" s="10"/>
      <c r="C13" s="43">
        <f>IF(OR('Print Variations'!$F$5=0,'Print Variations'!$F$5=""),IF(OR('Print Variations'!$F$7=0,'Print Variations'!$F$7=""),IF('Print Variations'!$D$5="$","",301),IF('Print Variations'!$F$7=0,"",101)),1)</f>
        <v>1</v>
      </c>
      <c r="D13" s="157" t="str">
        <f>IFERROR(IF(C13="","",IF(C13=301,"Sales Tax",VLOOKUP(C13,IF(C13&lt;=100,'Enter Closet Order Here'!$F:$H,'Enter Additional Product Here'!$E:$G),IF(C13&lt;=100,2,3),FALSE))),"")</f>
        <v>H182414-HWH</v>
      </c>
      <c r="E13" s="219" t="str">
        <f>IFERROR(IF(IF(C13=301,"Sales Tax",VLOOKUP(D13,IF(C13&lt;=100,'Print Here'!$W:$X,'Enter Additional Product Here'!$G:$M),IF(C13&lt;=100,2,3),FALSE))=0,"",IF(C13=301,"Sales Tax",VLOOKUP(D13,IF(C13&lt;=100,'Print Here'!$W:$X,'Enter Additional Product Here'!$G:$M),IF(C13&lt;=100,2,3),FALSE))),"")</f>
        <v>18W x 24H x 14D Hanging Frame-Harbor-White</v>
      </c>
      <c r="F13" s="219"/>
      <c r="G13" s="219"/>
      <c r="H13" s="219"/>
      <c r="I13" s="219"/>
      <c r="J13" s="219"/>
      <c r="K13" s="121">
        <f>IFERROR(IF(C13="","",IF(C13=301,"1",VLOOKUP(C13,IF(C13&lt;=100,'Enter Closet Order Here'!$F:$H,'Enter Additional Product Here'!$E:$H),IF(C13&lt;=100,3,2),FALSE))),"")</f>
        <v>1</v>
      </c>
      <c r="L13" s="122">
        <f>IFERROR(IF(C13=301,"",VLOOKUP(D13,IF(C13&lt;=100,'Enter Closet Order Here'!$Y:$Z,'Enter Additional Product Here'!$E:$F),IF(C13&lt;=100,2,2),FALSE)),"")</f>
        <v>309</v>
      </c>
      <c r="M13" s="122">
        <f ca="1">IFERROR(IF(C13="","",IF(C13=301,'Print Variations'!$D$5,VLOOKUP(C13,IF(C13&lt;=100,'Enter Closet Order Here'!$F:$M,'Enter Additional Product Here'!$E:$H),IF(C13&lt;=100,7,4),FALSE))),"")</f>
        <v>154.5</v>
      </c>
      <c r="N13" s="122">
        <f ca="1">IFERROR(K13*M13,"")</f>
        <v>154.5</v>
      </c>
      <c r="O13" s="10"/>
      <c r="Q13" s="106"/>
      <c r="R13" s="107"/>
      <c r="S13" s="108"/>
      <c r="W13" s="65" t="s">
        <v>589</v>
      </c>
      <c r="X13" s="65" t="s">
        <v>1222</v>
      </c>
      <c r="Z13" s="89" t="str">
        <f t="shared" ca="1" si="0"/>
        <v>x</v>
      </c>
      <c r="AA13" s="89" t="str">
        <f t="shared" ca="1" si="1"/>
        <v>x</v>
      </c>
      <c r="AB13" s="89"/>
      <c r="AC13" s="43" t="str">
        <f ca="1">IF(AC12&lt;'Print Variations'!$F$5,AC12+1,IF(AC12='Print Variations'!$F$5,IF('Print Variations'!$F$7=0,IF('Print Variations'!$D$5="$","",IF(IFERROR(MATCH(301,AC$2:AC12,0),0)&gt;0,"",301)),101),IF(AC12&gt;='Print Variations'!$F$7,IF(OR('Print Variations'!$D$5="$",'Print Variations'!$D$5=0),"",IF(IFERROR(MATCH(301,AC$2:AC12,0),0)&gt;0,"",301)),AC12+1)))</f>
        <v/>
      </c>
      <c r="AD13" s="94"/>
      <c r="AE13" s="94"/>
    </row>
    <row r="14" spans="2:358" ht="15" customHeight="1">
      <c r="B14" s="10"/>
      <c r="C14" s="43">
        <f>IF(C13&lt;'Print Variations'!$F$5,C13+1,IF(C13='Print Variations'!$F$5,IF('Print Variations'!$F$7=0,IF('Print Variations'!$D$5="$","",301),101),IF(C13&gt;='Print Variations'!$F$7,IF(OR('Print Variations'!$D$5="$",'Print Variations'!$D$5=0),"",IF(C13=301,"",301)),C13+1)))</f>
        <v>2</v>
      </c>
      <c r="D14" s="157" t="str">
        <f>IFERROR(IF(C14="","",IF(C14=301,"Sales Tax",VLOOKUP(C14,IF(C14&lt;=100,'Enter Closet Order Here'!$F:$H,'Enter Additional Product Here'!$E:$G),IF(C14&lt;=100,2,3),FALSE))),"")</f>
        <v>AS1814-2PK-HWH</v>
      </c>
      <c r="E14" s="219" t="str">
        <f>IFERROR(IF(IF(C14=301,"Sales Tax",VLOOKUP(D14,IF(C14&lt;=100,'Print Here'!$W:$X,'Enter Additional Product Here'!$G:$M),IF(C14&lt;=100,2,3),FALSE))=0,"",IF(C14=301,"Sales Tax",VLOOKUP(D14,IF(C14&lt;=100,'Print Here'!$W:$X,'Enter Additional Product Here'!$G:$M),IF(C14&lt;=100,2,3),FALSE))),"")</f>
        <v xml:space="preserve">18W x .75H x 14D Adjustable Shelf Pack of 2-Harbor-White </v>
      </c>
      <c r="F14" s="219"/>
      <c r="G14" s="219"/>
      <c r="H14" s="219"/>
      <c r="I14" s="219"/>
      <c r="J14" s="219"/>
      <c r="K14" s="121">
        <f>IFERROR(IF(C14="","",IF(C14=301,"1",VLOOKUP(C14,IF(C14&lt;=100,'Enter Closet Order Here'!$F:$H,'Enter Additional Product Here'!$E:$H),IF(C14&lt;=100,3,2),FALSE))),"")</f>
        <v>1</v>
      </c>
      <c r="L14" s="122">
        <f>IFERROR(IF(C14=301,"",VLOOKUP(D14,IF(C14&lt;=100,'Enter Closet Order Here'!$Y:$Z,'Enter Additional Product Here'!$G:$H),IF(C14&lt;=100,2,2),FALSE)),"")</f>
        <v>42</v>
      </c>
      <c r="M14" s="122">
        <f ca="1">IFERROR(IF(C14="","",IF(C14=301,'Print Variations'!$D$5,VLOOKUP(C14,IF(C14&lt;=100,'Enter Closet Order Here'!$F:$L,'Enter Additional Product Here'!$E:$H),IF(C14&lt;=100,7,4),FALSE))),"")</f>
        <v>21</v>
      </c>
      <c r="N14" s="122">
        <f t="shared" ref="N14:N77" ca="1" si="2">IFERROR(M14*K14,"")</f>
        <v>21</v>
      </c>
      <c r="O14" s="10"/>
      <c r="Q14" s="106"/>
      <c r="R14" s="107"/>
      <c r="S14" s="108"/>
      <c r="W14" s="65" t="s">
        <v>591</v>
      </c>
      <c r="X14" s="65" t="s">
        <v>1223</v>
      </c>
      <c r="Z14" s="89" t="str">
        <f t="shared" ca="1" si="0"/>
        <v>x</v>
      </c>
      <c r="AA14" s="89" t="str">
        <f t="shared" ca="1" si="1"/>
        <v>x</v>
      </c>
      <c r="AB14" s="89"/>
      <c r="AC14" s="43" t="str">
        <f ca="1">IF(AC13&lt;'Print Variations'!$F$5,AC13+1,IF(AC13='Print Variations'!$F$5,IF('Print Variations'!$F$7=0,IF('Print Variations'!$D$5="$","",IF(IFERROR(MATCH(301,AC$2:AC13,0),0)&gt;0,"",301)),101),IF(AC13&gt;='Print Variations'!$F$7,IF(OR('Print Variations'!$D$5="$",'Print Variations'!$D$5=0),"",IF(IFERROR(MATCH(301,AC$2:AC13,0),0)&gt;0,"",301)),AC13+1)))</f>
        <v/>
      </c>
      <c r="AD14" s="94"/>
      <c r="AE14" s="94"/>
    </row>
    <row r="15" spans="2:358" ht="15" customHeight="1">
      <c r="B15" s="10"/>
      <c r="C15" s="43">
        <f ca="1">IF(C14&lt;'Print Variations'!$F$5,C14+1,IF(C14='Print Variations'!$F$5,IF('Print Variations'!$F$7=0,IF('Print Variations'!$D$5="$","",IF(IFERROR(MATCH(301,C$13:C14,0),0)&gt;0,"",301)),101),IF(C14&gt;='Print Variations'!$F$7,IF(OR('Print Variations'!$D$5="$",'Print Variations'!$D$5=0),"",IF(IFERROR(MATCH(301,C$13:C14,0),0)&gt;0,"",301)),C14+1)))</f>
        <v>101</v>
      </c>
      <c r="D15" s="157" t="str">
        <f ca="1">IFERROR(IF(C15="","",IF(C15=301,"Sales Tax",VLOOKUP(C15,IF(C15&lt;=100,'Enter Closet Order Here'!$F:$H,'Enter Additional Product Here'!$E:$G),IF(C15&lt;=100,2,3),FALSE))),"")</f>
        <v>M7340-MB</v>
      </c>
      <c r="E15" s="219" t="str">
        <f ca="1">IFERROR(IF(IF(C15=301,"Sales Tax",VLOOKUP(D15,IF(C15&lt;=100,'Print Here'!$W:$X,'Enter Additional Product Here'!$G:$M),IF(C15&lt;=100,2,3),FALSE))=0,"",IF(C15=301,"Sales Tax",VLOOKUP(D15,IF(C15&lt;=100,'Print Here'!$W:$X,'Enter Additional Product Here'!$G:$M),IF(C15&lt;=100,2,3),FALSE))),"")</f>
        <v>Matte Black Open Knock-In Mounting Bracket for 1-5/16" Round Closet Rods</v>
      </c>
      <c r="F15" s="219"/>
      <c r="G15" s="219"/>
      <c r="H15" s="219"/>
      <c r="I15" s="219"/>
      <c r="J15" s="219"/>
      <c r="K15" s="121">
        <f ca="1">IFERROR(IF(C15="","",IF(C15=301,"1",VLOOKUP(C15,IF(C15&lt;=100,'Enter Closet Order Here'!$F:$H,'Enter Additional Product Here'!$E:$H),IF(C15&lt;=100,3,2),FALSE))),"")</f>
        <v>2</v>
      </c>
      <c r="L15" s="122">
        <f ca="1">IFERROR(IF(C15=301,"",VLOOKUP(D15,IF(C15&lt;=100,'Enter Closet Order Here'!$Y:$Z,'Enter Additional Product Here'!$G:$H),IF(C15&lt;=100,2,2),FALSE)),"")</f>
        <v>2.4700000000000002</v>
      </c>
      <c r="M15" s="122">
        <f ca="1">IFERROR(IF(C15="","",IF(C15=301,'Print Variations'!$D$5,VLOOKUP(C15,IF(C15&lt;=100,'Enter Closet Order Here'!$F:$L,'Enter Additional Product Here'!$E:$H),IF(C15&lt;=100,7,4),FALSE))),"")</f>
        <v>2.4700000000000002</v>
      </c>
      <c r="N15" s="122">
        <f t="shared" ca="1" si="2"/>
        <v>4.9400000000000004</v>
      </c>
      <c r="O15" s="10"/>
      <c r="Q15" s="106"/>
      <c r="R15" s="107"/>
      <c r="S15" s="108"/>
      <c r="W15" s="65" t="s">
        <v>593</v>
      </c>
      <c r="X15" s="65" t="s">
        <v>1224</v>
      </c>
      <c r="Z15" s="89" t="str">
        <f t="shared" ca="1" si="0"/>
        <v>x</v>
      </c>
      <c r="AA15" s="89" t="str">
        <f t="shared" ca="1" si="1"/>
        <v>x</v>
      </c>
      <c r="AB15" s="89"/>
      <c r="AC15" s="43" t="str">
        <f ca="1">IF(AC14&lt;'Print Variations'!$F$5,AC14+1,IF(AC14='Print Variations'!$F$5,IF('Print Variations'!$F$7=0,IF('Print Variations'!$D$5="$","",IF(IFERROR(MATCH(301,AC$2:AC14,0),0)&gt;0,"",301)),101),IF(AC14&gt;='Print Variations'!$F$7,IF(OR('Print Variations'!$D$5="$",'Print Variations'!$D$5=0),"",IF(IFERROR(MATCH(301,AC$2:AC14,0),0)&gt;0,"",301)),AC14+1)))</f>
        <v/>
      </c>
      <c r="AD15" s="94"/>
      <c r="AE15" s="94"/>
    </row>
    <row r="16" spans="2:358" ht="15" customHeight="1">
      <c r="B16" s="10"/>
      <c r="C16" s="43">
        <f ca="1">IF(C15&lt;'Print Variations'!$F$5,C15+1,IF(C15='Print Variations'!$F$5,IF('Print Variations'!$F$7=0,IF('Print Variations'!$D$5="$","",IF(IFERROR(MATCH(301,C$13:C15,0),0)&gt;0,"",301)),101),IF(C15&gt;='Print Variations'!$F$7,IF(OR('Print Variations'!$D$5="$",'Print Variations'!$D$5=0),"",IF(IFERROR(MATCH(301,C$13:C15,0),0)&gt;0,"",301)),C15+1)))</f>
        <v>102</v>
      </c>
      <c r="D16" s="157" t="str">
        <f ca="1">IFERROR(IF(C16="","",IF(C16=301,"Sales Tax",VLOOKUP(C16,IF(C16&lt;=100,'Enter Closet Order Here'!$F:$H,'Enter Additional Product Here'!$E:$G),IF(C16&lt;=100,2,3),FALSE))),"")</f>
        <v>Sample Item</v>
      </c>
      <c r="E16" s="219" t="str">
        <f ca="1">IFERROR(IF(IF(C16=301,"Sales Tax",VLOOKUP(D16,IF(C16&lt;=100,'Print Here'!$W:$X,'Enter Additional Product Here'!$G:$M),IF(C16&lt;=100,2,3),FALSE))=0,"",IF(C16=301,"Sales Tax",VLOOKUP(D16,IF(C16&lt;=100,'Print Here'!$W:$X,'Enter Additional Product Here'!$G:$M),IF(C16&lt;=100,2,3),FALSE))),"")</f>
        <v xml:space="preserve">Sample Item Decription Only </v>
      </c>
      <c r="F16" s="219"/>
      <c r="G16" s="219"/>
      <c r="H16" s="219"/>
      <c r="I16" s="219"/>
      <c r="J16" s="219"/>
      <c r="K16" s="121">
        <f ca="1">IFERROR(IF(C16="","",IF(C16=301,"1",VLOOKUP(C16,IF(C16&lt;=100,'Enter Closet Order Here'!$F:$H,'Enter Additional Product Here'!$E:$H),IF(C16&lt;=100,3,2),FALSE))),"")</f>
        <v>1</v>
      </c>
      <c r="L16" s="122">
        <f ca="1">IFERROR(IF(C16=301,"",VLOOKUP(D16,IF(C16&lt;=100,'Enter Closet Order Here'!$Y:$Z,'Enter Additional Product Here'!$G:$H),IF(C16&lt;=100,2,2),FALSE)),"")</f>
        <v>1</v>
      </c>
      <c r="M16" s="122">
        <f ca="1">IFERROR(IF(C16="","",IF(C16=301,'Print Variations'!$D$5,VLOOKUP(C16,IF(C16&lt;=100,'Enter Closet Order Here'!$F:$L,'Enter Additional Product Here'!$E:$H),IF(C16&lt;=100,7,4),FALSE))),"")</f>
        <v>1</v>
      </c>
      <c r="N16" s="122">
        <f t="shared" ca="1" si="2"/>
        <v>1</v>
      </c>
      <c r="O16" s="10"/>
      <c r="Q16" s="106"/>
      <c r="R16" s="107"/>
      <c r="S16" s="108"/>
      <c r="W16" s="65" t="s">
        <v>595</v>
      </c>
      <c r="X16" s="65" t="s">
        <v>1225</v>
      </c>
      <c r="Z16" s="89" t="str">
        <f t="shared" ca="1" si="0"/>
        <v>x</v>
      </c>
      <c r="AA16" s="89" t="str">
        <f t="shared" ca="1" si="1"/>
        <v>x</v>
      </c>
      <c r="AB16" s="89"/>
      <c r="AC16" s="43" t="str">
        <f ca="1">IF(AC15&lt;'Print Variations'!$F$5,AC15+1,IF(AC15='Print Variations'!$F$5,IF('Print Variations'!$F$7=0,IF('Print Variations'!$D$5="$","",IF(IFERROR(MATCH(301,AC$2:AC15,0),0)&gt;0,"",301)),101),IF(AC15&gt;='Print Variations'!$F$7,IF(OR('Print Variations'!$D$5="$",'Print Variations'!$D$5=0),"",IF(IFERROR(MATCH(301,AC$2:AC15,0),0)&gt;0,"",301)),AC15+1)))</f>
        <v/>
      </c>
      <c r="AD16" s="94"/>
      <c r="AE16" s="94"/>
    </row>
    <row r="17" spans="2:31" ht="15" customHeight="1">
      <c r="B17" s="10"/>
      <c r="C17" s="43" t="str">
        <f ca="1">IF(C16&lt;'Print Variations'!$F$5,C16+1,IF(C16='Print Variations'!$F$5,IF('Print Variations'!$F$7=0,IF('Print Variations'!$D$5="$","",IF(IFERROR(MATCH(301,C$13:C16,0),0)&gt;0,"",301)),101),IF(C16&gt;='Print Variations'!$F$7,IF(OR('Print Variations'!$D$5="$",'Print Variations'!$D$5=0),"",IF(IFERROR(MATCH(301,C$13:C16,0),0)&gt;0,"",301)),C16+1)))</f>
        <v/>
      </c>
      <c r="D17" s="157" t="str">
        <f ca="1">IFERROR(IF(C17="","",IF(C17=301,"Sales Tax",VLOOKUP(C17,IF(C17&lt;=100,'Enter Closet Order Here'!$F:$H,'Enter Additional Product Here'!$E:$G),IF(C17&lt;=100,2,3),FALSE))),"")</f>
        <v/>
      </c>
      <c r="E17" s="219" t="str">
        <f ca="1">IFERROR(IF(IF(C17=301,"Sales Tax",VLOOKUP(D17,IF(C17&lt;=100,'Print Here'!$W:$X,'Enter Additional Product Here'!$G:$M),IF(C17&lt;=100,2,3),FALSE))=0,"",IF(C17=301,"Sales Tax",VLOOKUP(D17,IF(C17&lt;=100,'Print Here'!$W:$X,'Enter Additional Product Here'!$G:$M),IF(C17&lt;=100,2,3),FALSE))),"")</f>
        <v/>
      </c>
      <c r="F17" s="219"/>
      <c r="G17" s="219"/>
      <c r="H17" s="219"/>
      <c r="I17" s="219"/>
      <c r="J17" s="219"/>
      <c r="K17" s="121" t="str">
        <f ca="1">IFERROR(IF(C17="","",IF(C17=301,"1",VLOOKUP(C17,IF(C17&lt;=100,'Enter Closet Order Here'!$F:$H,'Enter Additional Product Here'!$E:$H),IF(C17&lt;=100,3,2),FALSE))),"")</f>
        <v/>
      </c>
      <c r="L17" s="122" t="str">
        <f ca="1">IFERROR(IF(C17=301,"",VLOOKUP(D17,IF(C17&lt;=100,'Enter Closet Order Here'!$Y:$Z,'Enter Additional Product Here'!$G:$H),IF(C17&lt;=100,2,2),FALSE)),"")</f>
        <v/>
      </c>
      <c r="M17" s="122" t="str">
        <f ca="1">IFERROR(IF(C17="","",IF(C17=301,'Print Variations'!$D$5,VLOOKUP(C17,IF(C17&lt;=100,'Enter Closet Order Here'!$F:$L,'Enter Additional Product Here'!$E:$H),IF(C17&lt;=100,7,4),FALSE))),"")</f>
        <v/>
      </c>
      <c r="N17" s="122" t="str">
        <f t="shared" ca="1" si="2"/>
        <v/>
      </c>
      <c r="O17" s="10"/>
      <c r="Q17" s="106"/>
      <c r="R17" s="107"/>
      <c r="S17" s="108"/>
      <c r="U17" s="58" t="s">
        <v>1226</v>
      </c>
      <c r="W17" s="65" t="s">
        <v>597</v>
      </c>
      <c r="X17" s="65" t="s">
        <v>1227</v>
      </c>
      <c r="Z17" s="89" t="str">
        <f t="shared" ca="1" si="0"/>
        <v>x</v>
      </c>
      <c r="AA17" s="89" t="str">
        <f t="shared" ca="1" si="1"/>
        <v>x</v>
      </c>
      <c r="AB17" s="89"/>
      <c r="AC17" s="43" t="str">
        <f ca="1">IF(AC16&lt;'Print Variations'!$F$5,AC16+1,IF(AC16='Print Variations'!$F$5,IF('Print Variations'!$F$7=0,IF('Print Variations'!$D$5="$","",IF(IFERROR(MATCH(301,AC$2:AC16,0),0)&gt;0,"",301)),101),IF(AC16&gt;='Print Variations'!$F$7,IF(OR('Print Variations'!$D$5="$",'Print Variations'!$D$5=0),"",IF(IFERROR(MATCH(301,AC$2:AC16,0),0)&gt;0,"",301)),AC16+1)))</f>
        <v/>
      </c>
      <c r="AD17" s="94"/>
      <c r="AE17" s="94"/>
    </row>
    <row r="18" spans="2:31" ht="15" customHeight="1">
      <c r="B18" s="10"/>
      <c r="C18" s="43" t="str">
        <f ca="1">IF(C17&lt;'Print Variations'!$F$5,C17+1,IF(C17='Print Variations'!$F$5,IF('Print Variations'!$F$7=0,IF('Print Variations'!$D$5="$","",IF(IFERROR(MATCH(301,C$13:C17,0),0)&gt;0,"",301)),101),IF(C17&gt;='Print Variations'!$F$7,IF(OR('Print Variations'!$D$5="$",'Print Variations'!$D$5=0),"",IF(IFERROR(MATCH(301,C$13:C17,0),0)&gt;0,"",301)),C17+1)))</f>
        <v/>
      </c>
      <c r="D18" s="157" t="str">
        <f ca="1">IFERROR(IF(C18="","",IF(C18=301,"Sales Tax",VLOOKUP(C18,IF(C18&lt;=100,'Enter Closet Order Here'!$F:$H,'Enter Additional Product Here'!$E:$G),IF(C18&lt;=100,2,3),FALSE))),"")</f>
        <v/>
      </c>
      <c r="E18" s="219" t="str">
        <f ca="1">IFERROR(IF(IF(C18=301,"Sales Tax",VLOOKUP(D18,IF(C18&lt;=100,'Print Here'!$W:$X,'Enter Additional Product Here'!$G:$M),IF(C18&lt;=100,2,3),FALSE))=0,"",IF(C18=301,"Sales Tax",VLOOKUP(D18,IF(C18&lt;=100,'Print Here'!$W:$X,'Enter Additional Product Here'!$G:$M),IF(C18&lt;=100,2,3),FALSE))),"")</f>
        <v/>
      </c>
      <c r="F18" s="219"/>
      <c r="G18" s="219"/>
      <c r="H18" s="219"/>
      <c r="I18" s="219"/>
      <c r="J18" s="219"/>
      <c r="K18" s="121" t="str">
        <f ca="1">IFERROR(IF(C18="","",IF(C18=301,"1",VLOOKUP(C18,IF(C18&lt;=100,'Enter Closet Order Here'!$F:$H,'Enter Additional Product Here'!$E:$H),IF(C18&lt;=100,3,2),FALSE))),"")</f>
        <v/>
      </c>
      <c r="L18" s="122" t="str">
        <f ca="1">IFERROR(IF(C18=301,"",VLOOKUP(D18,IF(C18&lt;=100,'Enter Closet Order Here'!$Y:$Z,'Enter Additional Product Here'!$G:$H),IF(C18&lt;=100,2,2),FALSE)),"")</f>
        <v/>
      </c>
      <c r="M18" s="122" t="str">
        <f ca="1">IFERROR(IF(C18="","",IF(C18=301,'Print Variations'!$D$5,VLOOKUP(C18,IF(C18&lt;=100,'Enter Closet Order Here'!$F:$L,'Enter Additional Product Here'!$E:$H),IF(C18&lt;=100,7,4),FALSE))),"")</f>
        <v/>
      </c>
      <c r="N18" s="122" t="str">
        <f t="shared" ca="1" si="2"/>
        <v/>
      </c>
      <c r="O18" s="10"/>
      <c r="Q18" s="106"/>
      <c r="R18" s="107"/>
      <c r="S18" s="108"/>
      <c r="U18" s="114">
        <f ca="1">'Print Variations'!F5+'Print Variations'!F7+IF('Print Variations'!D5="$",0,1)+12</f>
        <v>116</v>
      </c>
      <c r="W18" s="65" t="s">
        <v>599</v>
      </c>
      <c r="X18" s="65" t="s">
        <v>1228</v>
      </c>
      <c r="Z18" s="89" t="str">
        <f t="shared" ca="1" si="0"/>
        <v>x</v>
      </c>
      <c r="AA18" s="89" t="str">
        <f t="shared" ca="1" si="1"/>
        <v>x</v>
      </c>
      <c r="AB18" s="89"/>
      <c r="AC18" s="43" t="str">
        <f ca="1">IF(AC17&lt;'Print Variations'!$F$5,AC17+1,IF(AC17='Print Variations'!$F$5,IF('Print Variations'!$F$7=0,IF('Print Variations'!$D$5="$","",IF(IFERROR(MATCH(301,AC$2:AC17,0),0)&gt;0,"",301)),101),IF(AC17&gt;='Print Variations'!$F$7,IF(OR('Print Variations'!$D$5="$",'Print Variations'!$D$5=0),"",IF(IFERROR(MATCH(301,AC$2:AC17,0),0)&gt;0,"",301)),AC17+1)))</f>
        <v/>
      </c>
      <c r="AD18" s="94"/>
      <c r="AE18" s="94"/>
    </row>
    <row r="19" spans="2:31" ht="15" customHeight="1">
      <c r="B19" s="10"/>
      <c r="C19" s="43" t="str">
        <f ca="1">IF(C18&lt;'Print Variations'!$F$5,C18+1,IF(C18='Print Variations'!$F$5,IF('Print Variations'!$F$7=0,IF('Print Variations'!$D$5="$","",IF(IFERROR(MATCH(301,C$13:C18,0),0)&gt;0,"",301)),101),IF(C18&gt;='Print Variations'!$F$7,IF(OR('Print Variations'!$D$5="$",'Print Variations'!$D$5=0),"",IF(IFERROR(MATCH(301,C$13:C18,0),0)&gt;0,"",301)),C18+1)))</f>
        <v/>
      </c>
      <c r="D19" s="157" t="str">
        <f ca="1">IFERROR(IF(C19="","",IF(C19=301,"Sales Tax",VLOOKUP(C19,IF(C19&lt;=100,'Enter Closet Order Here'!$F:$H,'Enter Additional Product Here'!$E:$G),IF(C19&lt;=100,2,3),FALSE))),"")</f>
        <v/>
      </c>
      <c r="E19" s="219" t="str">
        <f ca="1">IFERROR(IF(IF(C19=301,"Sales Tax",VLOOKUP(D19,IF(C19&lt;=100,'Print Here'!$W:$X,'Enter Additional Product Here'!$G:$M),IF(C19&lt;=100,2,3),FALSE))=0,"",IF(C19=301,"Sales Tax",VLOOKUP(D19,IF(C19&lt;=100,'Print Here'!$W:$X,'Enter Additional Product Here'!$G:$M),IF(C19&lt;=100,2,3),FALSE))),"")</f>
        <v/>
      </c>
      <c r="F19" s="219"/>
      <c r="G19" s="219"/>
      <c r="H19" s="219"/>
      <c r="I19" s="219"/>
      <c r="J19" s="219"/>
      <c r="K19" s="121" t="str">
        <f ca="1">IFERROR(IF(C19="","",IF(C19=301,"1",VLOOKUP(C19,IF(C19&lt;=100,'Enter Closet Order Here'!$F:$H,'Enter Additional Product Here'!$E:$H),IF(C19&lt;=100,3,2),FALSE))),"")</f>
        <v/>
      </c>
      <c r="L19" s="122" t="str">
        <f ca="1">IFERROR(IF(C19=301,"",VLOOKUP(D19,IF(C19&lt;=100,'Enter Closet Order Here'!$Y:$Z,'Enter Additional Product Here'!$G:$H),IF(C19&lt;=100,2,2),FALSE)),"")</f>
        <v/>
      </c>
      <c r="M19" s="122" t="str">
        <f ca="1">IFERROR(IF(C19="","",IF(C19=301,'Print Variations'!$D$5,VLOOKUP(C19,IF(C19&lt;=100,'Enter Closet Order Here'!$F:$L,'Enter Additional Product Here'!$E:$H),IF(C19&lt;=100,7,4),FALSE))),"")</f>
        <v/>
      </c>
      <c r="N19" s="122" t="str">
        <f t="shared" ca="1" si="2"/>
        <v/>
      </c>
      <c r="O19" s="10"/>
      <c r="Q19" s="106"/>
      <c r="R19" s="107"/>
      <c r="S19" s="108"/>
      <c r="U19" s="113" t="str" cm="1">
        <f t="array" aca="1" ref="U19" ca="1">"'Print Here'!" &amp; ADDRESS(3,COLUMN(D:D),1) &amp; ":" &amp; "'Print Here'!" &amp; ADDRESS(COUNT('Print Here'!$K$13:$K$215)+12,COLUMN(N:N),1)</f>
        <v>'Print Here'!$D$3:'Print Here'!$N$16</v>
      </c>
      <c r="W19" s="65" t="s">
        <v>601</v>
      </c>
      <c r="X19" s="65" t="s">
        <v>1229</v>
      </c>
      <c r="Z19" s="89" t="str">
        <f t="shared" ca="1" si="0"/>
        <v>x</v>
      </c>
      <c r="AA19" s="89" t="str">
        <f t="shared" ca="1" si="1"/>
        <v>x</v>
      </c>
      <c r="AB19" s="89"/>
      <c r="AC19" s="43" t="str">
        <f ca="1">IF(AC18&lt;'Print Variations'!$F$5,AC18+1,IF(AC18='Print Variations'!$F$5,IF('Print Variations'!$F$7=0,IF('Print Variations'!$D$5="$","",IF(IFERROR(MATCH(301,AC$2:AC18,0),0)&gt;0,"",301)),101),IF(AC18&gt;='Print Variations'!$F$7,IF(OR('Print Variations'!$D$5="$",'Print Variations'!$D$5=0),"",IF(IFERROR(MATCH(301,AC$2:AC18,0),0)&gt;0,"",301)),AC18+1)))</f>
        <v/>
      </c>
      <c r="AD19" s="94"/>
      <c r="AE19" s="94"/>
    </row>
    <row r="20" spans="2:31" ht="15" customHeight="1">
      <c r="B20" s="10"/>
      <c r="C20" s="43" t="str">
        <f ca="1">IF(C19&lt;'Print Variations'!$F$5,C19+1,IF(C19='Print Variations'!$F$5,IF('Print Variations'!$F$7=0,IF('Print Variations'!$D$5="$","",IF(IFERROR(MATCH(301,C$13:C19,0),0)&gt;0,"",301)),101),IF(C19&gt;='Print Variations'!$F$7,IF(OR('Print Variations'!$D$5="$",'Print Variations'!$D$5=0),"",IF(IFERROR(MATCH(301,C$13:C19,0),0)&gt;0,"",301)),C19+1)))</f>
        <v/>
      </c>
      <c r="D20" s="157" t="str">
        <f ca="1">IFERROR(IF(C20="","",IF(C20=301,"Sales Tax",VLOOKUP(C20,IF(C20&lt;=100,'Enter Closet Order Here'!$F:$H,'Enter Additional Product Here'!$E:$G),IF(C20&lt;=100,2,3),FALSE))),"")</f>
        <v/>
      </c>
      <c r="E20" s="219" t="str">
        <f ca="1">IFERROR(IF(IF(C20=301,"Sales Tax",VLOOKUP(D20,IF(C20&lt;=100,'Print Here'!$W:$X,'Enter Additional Product Here'!$G:$M),IF(C20&lt;=100,2,3),FALSE))=0,"",IF(C20=301,"Sales Tax",VLOOKUP(D20,IF(C20&lt;=100,'Print Here'!$W:$X,'Enter Additional Product Here'!$G:$M),IF(C20&lt;=100,2,3),FALSE))),"")</f>
        <v/>
      </c>
      <c r="F20" s="219"/>
      <c r="G20" s="219"/>
      <c r="H20" s="219"/>
      <c r="I20" s="219"/>
      <c r="J20" s="219"/>
      <c r="K20" s="121" t="str">
        <f ca="1">IFERROR(IF(C20="","",IF(C20=301,"1",VLOOKUP(C20,IF(C20&lt;=100,'Enter Closet Order Here'!$F:$H,'Enter Additional Product Here'!$E:$H),IF(C20&lt;=100,3,2),FALSE))),"")</f>
        <v/>
      </c>
      <c r="L20" s="122" t="str">
        <f ca="1">IFERROR(IF(C20=301,"",VLOOKUP(D20,IF(C20&lt;=100,'Enter Closet Order Here'!$Y:$Z,'Enter Additional Product Here'!$G:$H),IF(C20&lt;=100,2,2),FALSE)),"")</f>
        <v/>
      </c>
      <c r="M20" s="122" t="str">
        <f ca="1">IFERROR(IF(C20="","",IF(C20=301,'Print Variations'!$D$5,VLOOKUP(C20,IF(C20&lt;=100,'Enter Closet Order Here'!$F:$L,'Enter Additional Product Here'!$E:$H),IF(C20&lt;=100,7,4),FALSE))),"")</f>
        <v/>
      </c>
      <c r="N20" s="122" t="str">
        <f t="shared" ca="1" si="2"/>
        <v/>
      </c>
      <c r="O20" s="10"/>
      <c r="Q20" s="106"/>
      <c r="R20" s="107"/>
      <c r="S20" s="108"/>
      <c r="U20" s="58" t="s">
        <v>76</v>
      </c>
      <c r="W20" s="65" t="s">
        <v>603</v>
      </c>
      <c r="X20" s="65" t="s">
        <v>1230</v>
      </c>
      <c r="Z20" s="89" t="str">
        <f t="shared" ca="1" si="0"/>
        <v>x</v>
      </c>
      <c r="AA20" s="89" t="str">
        <f t="shared" ca="1" si="1"/>
        <v>x</v>
      </c>
      <c r="AB20" s="89"/>
      <c r="AC20" s="43" t="str">
        <f ca="1">IF(AC19&lt;'Print Variations'!$F$5,AC19+1,IF(AC19='Print Variations'!$F$5,IF('Print Variations'!$F$7=0,IF('Print Variations'!$D$5="$","",IF(IFERROR(MATCH(301,AC$2:AC19,0),0)&gt;0,"",301)),101),IF(AC19&gt;='Print Variations'!$F$7,IF(OR('Print Variations'!$D$5="$",'Print Variations'!$D$5=0),"",IF(IFERROR(MATCH(301,AC$2:AC19,0),0)&gt;0,"",301)),AC19+1)))</f>
        <v/>
      </c>
      <c r="AD20" s="94"/>
      <c r="AE20" s="94"/>
    </row>
    <row r="21" spans="2:31" ht="16" customHeight="1">
      <c r="B21" s="10"/>
      <c r="C21" s="43" t="str">
        <f ca="1">IF(C20&lt;'Print Variations'!$F$5,C20+1,IF(C20='Print Variations'!$F$5,IF('Print Variations'!$F$7=0,IF('Print Variations'!$D$5="$","",IF(IFERROR(MATCH(301,C$13:C20,0),0)&gt;0,"",301)),101),IF(C20&gt;='Print Variations'!$F$7,IF(OR('Print Variations'!$D$5="$",'Print Variations'!$D$5=0),"",IF(IFERROR(MATCH(301,C$13:C20,0),0)&gt;0,"",301)),C20+1)))</f>
        <v/>
      </c>
      <c r="D21" s="157" t="str">
        <f ca="1">IFERROR(IF(C21="","",IF(C21=301,"Sales Tax",VLOOKUP(C21,IF(C21&lt;=100,'Enter Closet Order Here'!$F:$H,'Enter Additional Product Here'!$E:$G),IF(C21&lt;=100,2,3),FALSE))),"")</f>
        <v/>
      </c>
      <c r="E21" s="219" t="str">
        <f ca="1">IFERROR(IF(IF(C21=301,"Sales Tax",VLOOKUP(D21,IF(C21&lt;=100,'Print Here'!$W:$X,'Enter Additional Product Here'!$G:$M),IF(C21&lt;=100,2,3),FALSE))=0,"",IF(C21=301,"Sales Tax",VLOOKUP(D21,IF(C21&lt;=100,'Print Here'!$W:$X,'Enter Additional Product Here'!$G:$M),IF(C21&lt;=100,2,3),FALSE))),"")</f>
        <v/>
      </c>
      <c r="F21" s="219"/>
      <c r="G21" s="219"/>
      <c r="H21" s="219"/>
      <c r="I21" s="219"/>
      <c r="J21" s="219"/>
      <c r="K21" s="121" t="str">
        <f ca="1">IFERROR(IF(C21="","",IF(C21=301,"1",VLOOKUP(C21,IF(C21&lt;=100,'Enter Closet Order Here'!$F:$H,'Enter Additional Product Here'!$E:$H),IF(C21&lt;=100,3,2),FALSE))),"")</f>
        <v/>
      </c>
      <c r="L21" s="122" t="str">
        <f ca="1">IFERROR(IF(C21=301,"",VLOOKUP(D21,IF(C21&lt;=100,'Enter Closet Order Here'!$Y:$Z,'Enter Additional Product Here'!$G:$H),IF(C21&lt;=100,2,2),FALSE)),"")</f>
        <v/>
      </c>
      <c r="M21" s="122" t="str">
        <f ca="1">IFERROR(IF(C21="","",IF(C21=301,'Print Variations'!$D$5,VLOOKUP(C21,IF(C21&lt;=100,'Enter Closet Order Here'!$F:$L,'Enter Additional Product Here'!$E:$H),IF(C21&lt;=100,7,4),FALSE))),"")</f>
        <v/>
      </c>
      <c r="N21" s="122" t="str">
        <f t="shared" ca="1" si="2"/>
        <v/>
      </c>
      <c r="O21" s="10"/>
      <c r="Q21" s="106"/>
      <c r="R21" s="107"/>
      <c r="S21" s="108"/>
      <c r="U21" s="114" t="s">
        <v>97</v>
      </c>
      <c r="W21" s="65" t="s">
        <v>605</v>
      </c>
      <c r="X21" s="65" t="s">
        <v>1231</v>
      </c>
      <c r="Z21" s="89" t="str">
        <f t="shared" ca="1" si="0"/>
        <v>x</v>
      </c>
      <c r="AA21" s="89" t="str">
        <f t="shared" ca="1" si="1"/>
        <v>x</v>
      </c>
      <c r="AB21" s="89"/>
      <c r="AC21" s="43" t="str">
        <f ca="1">IF(AC20&lt;'Print Variations'!$F$5,AC20+1,IF(AC20='Print Variations'!$F$5,IF('Print Variations'!$F$7=0,IF('Print Variations'!$D$5="$","",IF(IFERROR(MATCH(301,AC$2:AC20,0),0)&gt;0,"",301)),101),IF(AC20&gt;='Print Variations'!$F$7,IF(OR('Print Variations'!$D$5="$",'Print Variations'!$D$5=0),"",IF(IFERROR(MATCH(301,AC$2:AC20,0),0)&gt;0,"",301)),AC20+1)))</f>
        <v/>
      </c>
      <c r="AD21" s="94"/>
      <c r="AE21" s="94"/>
    </row>
    <row r="22" spans="2:31" ht="16" customHeight="1">
      <c r="B22" s="10"/>
      <c r="C22" s="43" t="str">
        <f ca="1">IF(C21&lt;'Print Variations'!$F$5,C21+1,IF(C21='Print Variations'!$F$5,IF('Print Variations'!$F$7=0,IF('Print Variations'!$D$5="$","",IF(IFERROR(MATCH(301,C$13:C21,0),0)&gt;0,"",301)),101),IF(C21&gt;='Print Variations'!$F$7,IF(OR('Print Variations'!$D$5="$",'Print Variations'!$D$5=0),"",IF(IFERROR(MATCH(301,C$13:C21,0),0)&gt;0,"",301)),C21+1)))</f>
        <v/>
      </c>
      <c r="D22" s="157" t="str">
        <f ca="1">IFERROR(IF(C22="","",IF(C22=301,"Sales Tax",VLOOKUP(C22,IF(C22&lt;=100,'Enter Closet Order Here'!$F:$H,'Enter Additional Product Here'!$E:$G),IF(C22&lt;=100,2,3),FALSE))),"")</f>
        <v/>
      </c>
      <c r="E22" s="219" t="str">
        <f ca="1">IFERROR(IF(IF(C22=301,"Sales Tax",VLOOKUP(D22,IF(C22&lt;=100,'Print Here'!$W:$X,'Enter Additional Product Here'!$G:$M),IF(C22&lt;=100,2,3),FALSE))=0,"",IF(C22=301,"Sales Tax",VLOOKUP(D22,IF(C22&lt;=100,'Print Here'!$W:$X,'Enter Additional Product Here'!$G:$M),IF(C22&lt;=100,2,3),FALSE))),"")</f>
        <v/>
      </c>
      <c r="F22" s="219"/>
      <c r="G22" s="219"/>
      <c r="H22" s="219"/>
      <c r="I22" s="219"/>
      <c r="J22" s="219"/>
      <c r="K22" s="121" t="str">
        <f ca="1">IFERROR(IF(C22="","",IF(C22=301,"1",VLOOKUP(C22,IF(C22&lt;=100,'Enter Closet Order Here'!$F:$H,'Enter Additional Product Here'!$E:$H),IF(C22&lt;=100,3,2),FALSE))),"")</f>
        <v/>
      </c>
      <c r="L22" s="122" t="str">
        <f ca="1">IFERROR(IF(C22=301,"",VLOOKUP(D22,IF(C22&lt;=100,'Enter Closet Order Here'!$Y:$Z,'Enter Additional Product Here'!$G:$H),IF(C22&lt;=100,2,2),FALSE)),"")</f>
        <v/>
      </c>
      <c r="M22" s="122" t="str">
        <f ca="1">IFERROR(IF(C22="","",IF(C22=301,'Print Variations'!$D$5,VLOOKUP(C22,IF(C22&lt;=100,'Enter Closet Order Here'!$F:$L,'Enter Additional Product Here'!$E:$H),IF(C22&lt;=100,7,4),FALSE))),"")</f>
        <v/>
      </c>
      <c r="N22" s="122" t="str">
        <f t="shared" ca="1" si="2"/>
        <v/>
      </c>
      <c r="O22" s="10"/>
      <c r="Q22" s="106"/>
      <c r="R22" s="107"/>
      <c r="S22" s="108"/>
      <c r="U22" s="53" t="s">
        <v>103</v>
      </c>
      <c r="W22" s="65" t="s">
        <v>607</v>
      </c>
      <c r="X22" s="65" t="s">
        <v>1232</v>
      </c>
      <c r="Z22" s="89" t="str">
        <f t="shared" ca="1" si="0"/>
        <v>x</v>
      </c>
      <c r="AA22" s="89" t="str">
        <f t="shared" ca="1" si="1"/>
        <v>x</v>
      </c>
      <c r="AB22" s="89"/>
      <c r="AC22" s="43" t="str">
        <f ca="1">IF(AC21&lt;'Print Variations'!$F$5,AC21+1,IF(AC21='Print Variations'!$F$5,IF('Print Variations'!$F$7=0,IF('Print Variations'!$D$5="$","",IF(IFERROR(MATCH(301,AC$2:AC21,0),0)&gt;0,"",301)),101),IF(AC21&gt;='Print Variations'!$F$7,IF(OR('Print Variations'!$D$5="$",'Print Variations'!$D$5=0),"",IF(IFERROR(MATCH(301,AC$2:AC21,0),0)&gt;0,"",301)),AC21+1)))</f>
        <v/>
      </c>
      <c r="AD22" s="94"/>
      <c r="AE22" s="94"/>
    </row>
    <row r="23" spans="2:31" ht="16" customHeight="1">
      <c r="B23" s="10"/>
      <c r="C23" s="43" t="str">
        <f ca="1">IF(C22&lt;'Print Variations'!$F$5,C22+1,IF(C22='Print Variations'!$F$5,IF('Print Variations'!$F$7=0,IF('Print Variations'!$D$5="$","",IF(IFERROR(MATCH(301,C$13:C22,0),0)&gt;0,"",301)),101),IF(C22&gt;='Print Variations'!$F$7,IF(OR('Print Variations'!$D$5="$",'Print Variations'!$D$5=0),"",IF(IFERROR(MATCH(301,C$13:C22,0),0)&gt;0,"",301)),C22+1)))</f>
        <v/>
      </c>
      <c r="D23" s="157" t="str">
        <f ca="1">IFERROR(IF(C23="","",IF(C23=301,"Sales Tax",VLOOKUP(C23,IF(C23&lt;=100,'Enter Closet Order Here'!$F:$H,'Enter Additional Product Here'!$E:$G),IF(C23&lt;=100,2,3),FALSE))),"")</f>
        <v/>
      </c>
      <c r="E23" s="219" t="str">
        <f ca="1">IFERROR(IF(IF(C23=301,"Sales Tax",VLOOKUP(D23,IF(C23&lt;=100,'Print Here'!$W:$X,'Enter Additional Product Here'!$G:$M),IF(C23&lt;=100,2,3),FALSE))=0,"",IF(C23=301,"Sales Tax",VLOOKUP(D23,IF(C23&lt;=100,'Print Here'!$W:$X,'Enter Additional Product Here'!$G:$M),IF(C23&lt;=100,2,3),FALSE))),"")</f>
        <v/>
      </c>
      <c r="F23" s="219"/>
      <c r="G23" s="219"/>
      <c r="H23" s="219"/>
      <c r="I23" s="219"/>
      <c r="J23" s="219"/>
      <c r="K23" s="121" t="str">
        <f ca="1">IFERROR(IF(C23="","",IF(C23=301,"1",VLOOKUP(C23,IF(C23&lt;=100,'Enter Closet Order Here'!$F:$H,'Enter Additional Product Here'!$E:$H),IF(C23&lt;=100,3,2),FALSE))),"")</f>
        <v/>
      </c>
      <c r="L23" s="122" t="str">
        <f ca="1">IFERROR(IF(C23=301,"",VLOOKUP(D23,IF(C23&lt;=100,'Enter Closet Order Here'!$Y:$Z,'Enter Additional Product Here'!$G:$H),IF(C23&lt;=100,2,2),FALSE)),"")</f>
        <v/>
      </c>
      <c r="M23" s="122" t="str">
        <f ca="1">IFERROR(IF(C23="","",IF(C23=301,'Print Variations'!$D$5,VLOOKUP(C23,IF(C23&lt;=100,'Enter Closet Order Here'!$F:$L,'Enter Additional Product Here'!$E:$H),IF(C23&lt;=100,7,4),FALSE))),"")</f>
        <v/>
      </c>
      <c r="N23" s="122" t="str">
        <f t="shared" ca="1" si="2"/>
        <v/>
      </c>
      <c r="O23" s="10"/>
      <c r="Q23" s="106"/>
      <c r="R23" s="107"/>
      <c r="S23" s="108"/>
      <c r="U23" s="115" t="s">
        <v>103</v>
      </c>
      <c r="W23" s="65" t="s">
        <v>609</v>
      </c>
      <c r="X23" s="65" t="s">
        <v>1233</v>
      </c>
      <c r="Z23" s="89" t="str">
        <f t="shared" ca="1" si="0"/>
        <v>x</v>
      </c>
      <c r="AA23" s="89" t="str">
        <f t="shared" ca="1" si="1"/>
        <v>x</v>
      </c>
      <c r="AB23" s="89"/>
      <c r="AC23" s="43" t="str">
        <f ca="1">IF(AC22&lt;'Print Variations'!$F$5,AC22+1,IF(AC22='Print Variations'!$F$5,IF('Print Variations'!$F$7=0,IF('Print Variations'!$D$5="$","",IF(IFERROR(MATCH(301,AC$2:AC22,0),0)&gt;0,"",301)),101),IF(AC22&gt;='Print Variations'!$F$7,IF(OR('Print Variations'!$D$5="$",'Print Variations'!$D$5=0),"",IF(IFERROR(MATCH(301,AC$2:AC22,0),0)&gt;0,"",301)),AC22+1)))</f>
        <v/>
      </c>
      <c r="AD23" s="94"/>
      <c r="AE23" s="94"/>
    </row>
    <row r="24" spans="2:31" ht="16" customHeight="1">
      <c r="B24" s="10"/>
      <c r="C24" s="43" t="str">
        <f ca="1">IF(C23&lt;'Print Variations'!$F$5,C23+1,IF(C23='Print Variations'!$F$5,IF('Print Variations'!$F$7=0,IF('Print Variations'!$D$5="$","",IF(IFERROR(MATCH(301,C$13:C23,0),0)&gt;0,"",301)),101),IF(C23&gt;='Print Variations'!$F$7,IF(OR('Print Variations'!$D$5="$",'Print Variations'!$D$5=0),"",IF(IFERROR(MATCH(301,C$13:C23,0),0)&gt;0,"",301)),C23+1)))</f>
        <v/>
      </c>
      <c r="D24" s="157" t="str">
        <f ca="1">IFERROR(IF(C24="","",IF(C24=301,"Sales Tax",VLOOKUP(C24,IF(C24&lt;=100,'Enter Closet Order Here'!$F:$H,'Enter Additional Product Here'!$E:$G),IF(C24&lt;=100,2,3),FALSE))),"")</f>
        <v/>
      </c>
      <c r="E24" s="219" t="str">
        <f ca="1">IFERROR(IF(IF(C24=301,"Sales Tax",VLOOKUP(D24,IF(C24&lt;=100,'Print Here'!$W:$X,'Enter Additional Product Here'!$G:$M),IF(C24&lt;=100,2,3),FALSE))=0,"",IF(C24=301,"Sales Tax",VLOOKUP(D24,IF(C24&lt;=100,'Print Here'!$W:$X,'Enter Additional Product Here'!$G:$M),IF(C24&lt;=100,2,3),FALSE))),"")</f>
        <v/>
      </c>
      <c r="F24" s="219"/>
      <c r="G24" s="219"/>
      <c r="H24" s="219"/>
      <c r="I24" s="219"/>
      <c r="J24" s="219"/>
      <c r="K24" s="121" t="str">
        <f ca="1">IFERROR(IF(C24="","",IF(C24=301,"1",VLOOKUP(C24,IF(C24&lt;=100,'Enter Closet Order Here'!$F:$H,'Enter Additional Product Here'!$E:$H),IF(C24&lt;=100,3,2),FALSE))),"")</f>
        <v/>
      </c>
      <c r="L24" s="122" t="str">
        <f ca="1">IFERROR(IF(C24=301,"",VLOOKUP(D24,IF(C24&lt;=100,'Enter Closet Order Here'!$Y:$Z,'Enter Additional Product Here'!$G:$H),IF(C24&lt;=100,2,2),FALSE)),"")</f>
        <v/>
      </c>
      <c r="M24" s="122" t="str">
        <f ca="1">IFERROR(IF(C24="","",IF(C24=301,'Print Variations'!$D$5,VLOOKUP(C24,IF(C24&lt;=100,'Enter Closet Order Here'!$F:$L,'Enter Additional Product Here'!$E:$H),IF(C24&lt;=100,7,4),FALSE))),"")</f>
        <v/>
      </c>
      <c r="N24" s="122" t="str">
        <f t="shared" ca="1" si="2"/>
        <v/>
      </c>
      <c r="O24" s="10"/>
      <c r="Q24" s="106"/>
      <c r="R24" s="107"/>
      <c r="S24" s="108"/>
      <c r="W24" s="65" t="s">
        <v>611</v>
      </c>
      <c r="X24" s="65" t="s">
        <v>1234</v>
      </c>
      <c r="Z24" s="89" t="str">
        <f t="shared" ca="1" si="0"/>
        <v>x</v>
      </c>
      <c r="AA24" s="89" t="str">
        <f t="shared" ca="1" si="1"/>
        <v>x</v>
      </c>
      <c r="AB24" s="89"/>
      <c r="AC24" s="43" t="str">
        <f ca="1">IF(AC23&lt;'Print Variations'!$F$5,AC23+1,IF(AC23='Print Variations'!$F$5,IF('Print Variations'!$F$7=0,IF('Print Variations'!$D$5="$","",IF(IFERROR(MATCH(301,AC$2:AC23,0),0)&gt;0,"",301)),101),IF(AC23&gt;='Print Variations'!$F$7,IF(OR('Print Variations'!$D$5="$",'Print Variations'!$D$5=0),"",IF(IFERROR(MATCH(301,AC$2:AC23,0),0)&gt;0,"",301)),AC23+1)))</f>
        <v/>
      </c>
      <c r="AD24" s="94"/>
      <c r="AE24" s="94"/>
    </row>
    <row r="25" spans="2:31" ht="16" customHeight="1">
      <c r="B25" s="10"/>
      <c r="C25" s="43" t="str">
        <f ca="1">IF(C24&lt;'Print Variations'!$F$5,C24+1,IF(C24='Print Variations'!$F$5,IF('Print Variations'!$F$7=0,IF('Print Variations'!$D$5="$","",IF(IFERROR(MATCH(301,C$13:C24,0),0)&gt;0,"",301)),101),IF(C24&gt;='Print Variations'!$F$7,IF(OR('Print Variations'!$D$5="$",'Print Variations'!$D$5=0),"",IF(IFERROR(MATCH(301,C$13:C24,0),0)&gt;0,"",301)),C24+1)))</f>
        <v/>
      </c>
      <c r="D25" s="157" t="str">
        <f ca="1">IFERROR(IF(C25="","",IF(C25=301,"Sales Tax",VLOOKUP(C25,IF(C25&lt;=100,'Enter Closet Order Here'!$F:$H,'Enter Additional Product Here'!$E:$G),IF(C25&lt;=100,2,3),FALSE))),"")</f>
        <v/>
      </c>
      <c r="E25" s="219" t="str">
        <f ca="1">IFERROR(IF(IF(C25=301,"Sales Tax",VLOOKUP(D25,IF(C25&lt;=100,'Print Here'!$W:$X,'Enter Additional Product Here'!$G:$M),IF(C25&lt;=100,2,3),FALSE))=0,"",IF(C25=301,"Sales Tax",VLOOKUP(D25,IF(C25&lt;=100,'Print Here'!$W:$X,'Enter Additional Product Here'!$G:$M),IF(C25&lt;=100,2,3),FALSE))),"")</f>
        <v/>
      </c>
      <c r="F25" s="219"/>
      <c r="G25" s="219"/>
      <c r="H25" s="219"/>
      <c r="I25" s="219"/>
      <c r="J25" s="219"/>
      <c r="K25" s="121" t="str">
        <f ca="1">IFERROR(IF(C25="","",IF(C25=301,"1",VLOOKUP(C25,IF(C25&lt;=100,'Enter Closet Order Here'!$F:$H,'Enter Additional Product Here'!$E:$H),IF(C25&lt;=100,3,2),FALSE))),"")</f>
        <v/>
      </c>
      <c r="L25" s="122" t="str">
        <f ca="1">IFERROR(IF(C25=301,"",VLOOKUP(D25,IF(C25&lt;=100,'Enter Closet Order Here'!$Y:$Z,'Enter Additional Product Here'!$G:$H),IF(C25&lt;=100,2,2),FALSE)),"")</f>
        <v/>
      </c>
      <c r="M25" s="122" t="str">
        <f ca="1">IFERROR(IF(C25="","",IF(C25=301,'Print Variations'!$D$5,VLOOKUP(C25,IF(C25&lt;=100,'Enter Closet Order Here'!$F:$L,'Enter Additional Product Here'!$E:$H),IF(C25&lt;=100,7,4),FALSE))),"")</f>
        <v/>
      </c>
      <c r="N25" s="122" t="str">
        <f t="shared" ca="1" si="2"/>
        <v/>
      </c>
      <c r="O25" s="10"/>
      <c r="Q25" s="106"/>
      <c r="R25" s="107"/>
      <c r="S25" s="108"/>
      <c r="W25" s="65" t="s">
        <v>613</v>
      </c>
      <c r="X25" s="65" t="s">
        <v>1235</v>
      </c>
      <c r="Z25" s="89" t="str">
        <f t="shared" ca="1" si="0"/>
        <v>x</v>
      </c>
      <c r="AA25" s="89" t="str">
        <f t="shared" ca="1" si="1"/>
        <v>x</v>
      </c>
      <c r="AB25" s="89"/>
      <c r="AC25" s="43" t="str">
        <f ca="1">IF(AC24&lt;'Print Variations'!$F$5,AC24+1,IF(AC24='Print Variations'!$F$5,IF('Print Variations'!$F$7=0,IF('Print Variations'!$D$5="$","",IF(IFERROR(MATCH(301,AC$2:AC24,0),0)&gt;0,"",301)),101),IF(AC24&gt;='Print Variations'!$F$7,IF(OR('Print Variations'!$D$5="$",'Print Variations'!$D$5=0),"",IF(IFERROR(MATCH(301,AC$2:AC24,0),0)&gt;0,"",301)),AC24+1)))</f>
        <v/>
      </c>
      <c r="AD25" s="94"/>
      <c r="AE25" s="94"/>
    </row>
    <row r="26" spans="2:31" ht="16" customHeight="1">
      <c r="B26" s="10"/>
      <c r="C26" s="43" t="str">
        <f ca="1">IF(C25&lt;'Print Variations'!$F$5,C25+1,IF(C25='Print Variations'!$F$5,IF('Print Variations'!$F$7=0,IF('Print Variations'!$D$5="$","",IF(IFERROR(MATCH(301,C$13:C25,0),0)&gt;0,"",301)),101),IF(C25&gt;='Print Variations'!$F$7,IF(OR('Print Variations'!$D$5="$",'Print Variations'!$D$5=0),"",IF(IFERROR(MATCH(301,C$13:C25,0),0)&gt;0,"",301)),C25+1)))</f>
        <v/>
      </c>
      <c r="D26" s="157" t="str">
        <f ca="1">IFERROR(IF(C26="","",IF(C26=301,"Sales Tax",VLOOKUP(C26,IF(C26&lt;=100,'Enter Closet Order Here'!$F:$H,'Enter Additional Product Here'!$E:$G),IF(C26&lt;=100,2,3),FALSE))),"")</f>
        <v/>
      </c>
      <c r="E26" s="219" t="str">
        <f ca="1">IFERROR(IF(IF(C26=301,"Sales Tax",VLOOKUP(D26,IF(C26&lt;=100,'Print Here'!$W:$X,'Enter Additional Product Here'!$G:$M),IF(C26&lt;=100,2,3),FALSE))=0,"",IF(C26=301,"Sales Tax",VLOOKUP(D26,IF(C26&lt;=100,'Print Here'!$W:$X,'Enter Additional Product Here'!$G:$M),IF(C26&lt;=100,2,3),FALSE))),"")</f>
        <v/>
      </c>
      <c r="F26" s="219"/>
      <c r="G26" s="219"/>
      <c r="H26" s="219"/>
      <c r="I26" s="219"/>
      <c r="J26" s="219"/>
      <c r="K26" s="121" t="str">
        <f ca="1">IFERROR(IF(C26="","",IF(C26=301,"1",VLOOKUP(C26,IF(C26&lt;=100,'Enter Closet Order Here'!$F:$H,'Enter Additional Product Here'!$E:$H),IF(C26&lt;=100,3,2),FALSE))),"")</f>
        <v/>
      </c>
      <c r="L26" s="122" t="str">
        <f ca="1">IFERROR(IF(C26=301,"",VLOOKUP(D26,IF(C26&lt;=100,'Enter Closet Order Here'!$Y:$Z,'Enter Additional Product Here'!$G:$H),IF(C26&lt;=100,2,2),FALSE)),"")</f>
        <v/>
      </c>
      <c r="M26" s="122" t="str">
        <f ca="1">IFERROR(IF(C26="","",IF(C26=301,'Print Variations'!$D$5,VLOOKUP(C26,IF(C26&lt;=100,'Enter Closet Order Here'!$F:$L,'Enter Additional Product Here'!$E:$H),IF(C26&lt;=100,7,4),FALSE))),"")</f>
        <v/>
      </c>
      <c r="N26" s="122" t="str">
        <f t="shared" ca="1" si="2"/>
        <v/>
      </c>
      <c r="O26" s="10"/>
      <c r="Q26" s="106"/>
      <c r="R26" s="107"/>
      <c r="S26" s="108"/>
      <c r="W26" s="65" t="s">
        <v>615</v>
      </c>
      <c r="X26" s="65" t="s">
        <v>1236</v>
      </c>
      <c r="Z26" s="89" t="str">
        <f t="shared" ca="1" si="0"/>
        <v>x</v>
      </c>
      <c r="AA26" s="89" t="str">
        <f t="shared" ca="1" si="1"/>
        <v>x</v>
      </c>
      <c r="AB26" s="89"/>
      <c r="AC26" s="43" t="str">
        <f ca="1">IF(AC25&lt;'Print Variations'!$F$5,AC25+1,IF(AC25='Print Variations'!$F$5,IF('Print Variations'!$F$7=0,IF('Print Variations'!$D$5="$","",IF(IFERROR(MATCH(301,AC$2:AC25,0),0)&gt;0,"",301)),101),IF(AC25&gt;='Print Variations'!$F$7,IF(OR('Print Variations'!$D$5="$",'Print Variations'!$D$5=0),"",IF(IFERROR(MATCH(301,AC$2:AC25,0),0)&gt;0,"",301)),AC25+1)))</f>
        <v/>
      </c>
      <c r="AD26" s="94"/>
      <c r="AE26" s="94"/>
    </row>
    <row r="27" spans="2:31" ht="16" customHeight="1">
      <c r="B27" s="10"/>
      <c r="C27" s="43" t="str">
        <f ca="1">IF(C26&lt;'Print Variations'!$F$5,C26+1,IF(C26='Print Variations'!$F$5,IF('Print Variations'!$F$7=0,IF('Print Variations'!$D$5="$","",IF(IFERROR(MATCH(301,C$13:C26,0),0)&gt;0,"",301)),101),IF(C26&gt;='Print Variations'!$F$7,IF(OR('Print Variations'!$D$5="$",'Print Variations'!$D$5=0),"",IF(IFERROR(MATCH(301,C$13:C26,0),0)&gt;0,"",301)),C26+1)))</f>
        <v/>
      </c>
      <c r="D27" s="157" t="str">
        <f ca="1">IFERROR(IF(C27="","",IF(C27=301,"Sales Tax",VLOOKUP(C27,IF(C27&lt;=100,'Enter Closet Order Here'!$F:$H,'Enter Additional Product Here'!$E:$G),IF(C27&lt;=100,2,3),FALSE))),"")</f>
        <v/>
      </c>
      <c r="E27" s="219" t="str">
        <f ca="1">IFERROR(IF(IF(C27=301,"Sales Tax",VLOOKUP(D27,IF(C27&lt;=100,'Print Here'!$W:$X,'Enter Additional Product Here'!$G:$M),IF(C27&lt;=100,2,3),FALSE))=0,"",IF(C27=301,"Sales Tax",VLOOKUP(D27,IF(C27&lt;=100,'Print Here'!$W:$X,'Enter Additional Product Here'!$G:$M),IF(C27&lt;=100,2,3),FALSE))),"")</f>
        <v/>
      </c>
      <c r="F27" s="219"/>
      <c r="G27" s="219"/>
      <c r="H27" s="219"/>
      <c r="I27" s="219"/>
      <c r="J27" s="219"/>
      <c r="K27" s="121" t="str">
        <f ca="1">IFERROR(IF(C27="","",IF(C27=301,"1",VLOOKUP(C27,IF(C27&lt;=100,'Enter Closet Order Here'!$F:$H,'Enter Additional Product Here'!$E:$H),IF(C27&lt;=100,3,2),FALSE))),"")</f>
        <v/>
      </c>
      <c r="L27" s="122" t="str">
        <f ca="1">IFERROR(IF(C27=301,"",VLOOKUP(D27,IF(C27&lt;=100,'Enter Closet Order Here'!$Y:$Z,'Enter Additional Product Here'!$G:$H),IF(C27&lt;=100,2,2),FALSE)),"")</f>
        <v/>
      </c>
      <c r="M27" s="122" t="str">
        <f ca="1">IFERROR(IF(C27="","",IF(C27=301,'Print Variations'!$D$5,VLOOKUP(C27,IF(C27&lt;=100,'Enter Closet Order Here'!$F:$L,'Enter Additional Product Here'!$E:$H),IF(C27&lt;=100,7,4),FALSE))),"")</f>
        <v/>
      </c>
      <c r="N27" s="122" t="str">
        <f t="shared" ca="1" si="2"/>
        <v/>
      </c>
      <c r="O27" s="10"/>
      <c r="Q27" s="106"/>
      <c r="R27" s="107"/>
      <c r="S27" s="108"/>
      <c r="W27" s="65" t="s">
        <v>617</v>
      </c>
      <c r="X27" s="65" t="s">
        <v>1237</v>
      </c>
      <c r="Z27" s="89" t="str">
        <f t="shared" ca="1" si="0"/>
        <v>x</v>
      </c>
      <c r="AA27" s="89" t="str">
        <f t="shared" ca="1" si="1"/>
        <v>x</v>
      </c>
      <c r="AB27" s="89"/>
      <c r="AC27" s="43" t="str">
        <f ca="1">IF(AC26&lt;'Print Variations'!$F$5,AC26+1,IF(AC26='Print Variations'!$F$5,IF('Print Variations'!$F$7=0,IF('Print Variations'!$D$5="$","",IF(IFERROR(MATCH(301,AC$2:AC26,0),0)&gt;0,"",301)),101),IF(AC26&gt;='Print Variations'!$F$7,IF(OR('Print Variations'!$D$5="$",'Print Variations'!$D$5=0),"",IF(IFERROR(MATCH(301,AC$2:AC26,0),0)&gt;0,"",301)),AC26+1)))</f>
        <v/>
      </c>
      <c r="AD27" s="94"/>
      <c r="AE27" s="94"/>
    </row>
    <row r="28" spans="2:31" ht="16" customHeight="1">
      <c r="B28" s="10"/>
      <c r="C28" s="43" t="str">
        <f ca="1">IF(C27&lt;'Print Variations'!$F$5,C27+1,IF(C27='Print Variations'!$F$5,IF('Print Variations'!$F$7=0,IF('Print Variations'!$D$5="$","",IF(IFERROR(MATCH(301,C$13:C27,0),0)&gt;0,"",301)),101),IF(C27&gt;='Print Variations'!$F$7,IF(OR('Print Variations'!$D$5="$",'Print Variations'!$D$5=0),"",IF(IFERROR(MATCH(301,C$13:C27,0),0)&gt;0,"",301)),C27+1)))</f>
        <v/>
      </c>
      <c r="D28" s="157" t="str">
        <f ca="1">IFERROR(IF(C28="","",IF(C28=301,"Sales Tax",VLOOKUP(C28,IF(C28&lt;=100,'Enter Closet Order Here'!$F:$H,'Enter Additional Product Here'!$E:$G),IF(C28&lt;=100,2,3),FALSE))),"")</f>
        <v/>
      </c>
      <c r="E28" s="219" t="str">
        <f ca="1">IFERROR(IF(IF(C28=301,"Sales Tax",VLOOKUP(D28,IF(C28&lt;=100,'Print Here'!$W:$X,'Enter Additional Product Here'!$G:$M),IF(C28&lt;=100,2,3),FALSE))=0,"",IF(C28=301,"Sales Tax",VLOOKUP(D28,IF(C28&lt;=100,'Print Here'!$W:$X,'Enter Additional Product Here'!$G:$M),IF(C28&lt;=100,2,3),FALSE))),"")</f>
        <v/>
      </c>
      <c r="F28" s="219"/>
      <c r="G28" s="219"/>
      <c r="H28" s="219"/>
      <c r="I28" s="219"/>
      <c r="J28" s="219"/>
      <c r="K28" s="121" t="str">
        <f ca="1">IFERROR(IF(C28="","",IF(C28=301,"1",VLOOKUP(C28,IF(C28&lt;=100,'Enter Closet Order Here'!$F:$H,'Enter Additional Product Here'!$E:$H),IF(C28&lt;=100,3,2),FALSE))),"")</f>
        <v/>
      </c>
      <c r="L28" s="122" t="str">
        <f ca="1">IFERROR(IF(C28=301,"",VLOOKUP(D28,IF(C28&lt;=100,'Enter Closet Order Here'!$Y:$Z,'Enter Additional Product Here'!$G:$H),IF(C28&lt;=100,2,2),FALSE)),"")</f>
        <v/>
      </c>
      <c r="M28" s="122" t="str">
        <f ca="1">IFERROR(IF(C28="","",IF(C28=301,'Print Variations'!$D$5,VLOOKUP(C28,IF(C28&lt;=100,'Enter Closet Order Here'!$F:$L,'Enter Additional Product Here'!$E:$H),IF(C28&lt;=100,7,4),FALSE))),"")</f>
        <v/>
      </c>
      <c r="N28" s="122" t="str">
        <f t="shared" ca="1" si="2"/>
        <v/>
      </c>
      <c r="O28" s="10"/>
      <c r="Q28" s="106"/>
      <c r="R28" s="107"/>
      <c r="S28" s="108"/>
      <c r="W28" s="65" t="s">
        <v>619</v>
      </c>
      <c r="X28" s="65" t="s">
        <v>1238</v>
      </c>
      <c r="Z28" s="89" t="str">
        <f t="shared" ca="1" si="0"/>
        <v>x</v>
      </c>
      <c r="AA28" s="89" t="str">
        <f t="shared" ca="1" si="1"/>
        <v>x</v>
      </c>
      <c r="AB28" s="89"/>
      <c r="AC28" s="43" t="str">
        <f ca="1">IF(AC27&lt;'Print Variations'!$F$5,AC27+1,IF(AC27='Print Variations'!$F$5,IF('Print Variations'!$F$7=0,IF('Print Variations'!$D$5="$","",IF(IFERROR(MATCH(301,AC$2:AC27,0),0)&gt;0,"",301)),101),IF(AC27&gt;='Print Variations'!$F$7,IF(OR('Print Variations'!$D$5="$",'Print Variations'!$D$5=0),"",IF(IFERROR(MATCH(301,AC$2:AC27,0),0)&gt;0,"",301)),AC27+1)))</f>
        <v/>
      </c>
      <c r="AD28" s="94"/>
      <c r="AE28" s="94"/>
    </row>
    <row r="29" spans="2:31" ht="16" customHeight="1">
      <c r="B29" s="10"/>
      <c r="C29" s="43" t="str">
        <f ca="1">IF(C28&lt;'Print Variations'!$F$5,C28+1,IF(C28='Print Variations'!$F$5,IF('Print Variations'!$F$7=0,IF('Print Variations'!$D$5="$","",IF(IFERROR(MATCH(301,C$13:C28,0),0)&gt;0,"",301)),101),IF(C28&gt;='Print Variations'!$F$7,IF(OR('Print Variations'!$D$5="$",'Print Variations'!$D$5=0),"",IF(IFERROR(MATCH(301,C$13:C28,0),0)&gt;0,"",301)),C28+1)))</f>
        <v/>
      </c>
      <c r="D29" s="157" t="str">
        <f ca="1">IFERROR(IF(C29="","",IF(C29=301,"Sales Tax",VLOOKUP(C29,IF(C29&lt;=100,'Enter Closet Order Here'!$F:$H,'Enter Additional Product Here'!$E:$G),IF(C29&lt;=100,2,3),FALSE))),"")</f>
        <v/>
      </c>
      <c r="E29" s="219" t="str">
        <f ca="1">IFERROR(IF(IF(C29=301,"Sales Tax",VLOOKUP(D29,IF(C29&lt;=100,'Print Here'!$W:$X,'Enter Additional Product Here'!$G:$M),IF(C29&lt;=100,2,3),FALSE))=0,"",IF(C29=301,"Sales Tax",VLOOKUP(D29,IF(C29&lt;=100,'Print Here'!$W:$X,'Enter Additional Product Here'!$G:$M),IF(C29&lt;=100,2,3),FALSE))),"")</f>
        <v/>
      </c>
      <c r="F29" s="219"/>
      <c r="G29" s="219"/>
      <c r="H29" s="219"/>
      <c r="I29" s="219"/>
      <c r="J29" s="219"/>
      <c r="K29" s="121" t="str">
        <f ca="1">IFERROR(IF(C29="","",IF(C29=301,"1",VLOOKUP(C29,IF(C29&lt;=100,'Enter Closet Order Here'!$F:$H,'Enter Additional Product Here'!$E:$H),IF(C29&lt;=100,3,2),FALSE))),"")</f>
        <v/>
      </c>
      <c r="L29" s="122" t="str">
        <f ca="1">IFERROR(IF(C29=301,"",VLOOKUP(D29,IF(C29&lt;=100,'Enter Closet Order Here'!$Y:$Z,'Enter Additional Product Here'!$G:$H),IF(C29&lt;=100,2,2),FALSE)),"")</f>
        <v/>
      </c>
      <c r="M29" s="122" t="str">
        <f ca="1">IFERROR(IF(C29="","",IF(C29=301,'Print Variations'!$D$5,VLOOKUP(C29,IF(C29&lt;=100,'Enter Closet Order Here'!$F:$L,'Enter Additional Product Here'!$E:$H),IF(C29&lt;=100,7,4),FALSE))),"")</f>
        <v/>
      </c>
      <c r="N29" s="122" t="str">
        <f t="shared" ca="1" si="2"/>
        <v/>
      </c>
      <c r="O29" s="10"/>
      <c r="Q29" s="106"/>
      <c r="R29" s="107"/>
      <c r="S29" s="108"/>
      <c r="W29" s="65" t="s">
        <v>620</v>
      </c>
      <c r="X29" s="65" t="s">
        <v>1239</v>
      </c>
      <c r="Z29" s="89" t="str">
        <f t="shared" ca="1" si="0"/>
        <v>x</v>
      </c>
      <c r="AA29" s="89" t="str">
        <f t="shared" ca="1" si="1"/>
        <v>x</v>
      </c>
      <c r="AB29" s="89"/>
      <c r="AC29" s="43" t="str">
        <f ca="1">IF(AC28&lt;'Print Variations'!$F$5,AC28+1,IF(AC28='Print Variations'!$F$5,IF('Print Variations'!$F$7=0,IF('Print Variations'!$D$5="$","",IF(IFERROR(MATCH(301,AC$2:AC28,0),0)&gt;0,"",301)),101),IF(AC28&gt;='Print Variations'!$F$7,IF(OR('Print Variations'!$D$5="$",'Print Variations'!$D$5=0),"",IF(IFERROR(MATCH(301,AC$2:AC28,0),0)&gt;0,"",301)),AC28+1)))</f>
        <v/>
      </c>
      <c r="AD29" s="94"/>
      <c r="AE29" s="94"/>
    </row>
    <row r="30" spans="2:31" ht="16" customHeight="1">
      <c r="B30" s="10"/>
      <c r="C30" s="43" t="str">
        <f ca="1">IF(C29&lt;'Print Variations'!$F$5,C29+1,IF(C29='Print Variations'!$F$5,IF('Print Variations'!$F$7=0,IF('Print Variations'!$D$5="$","",IF(IFERROR(MATCH(301,C$13:C29,0),0)&gt;0,"",301)),101),IF(C29&gt;='Print Variations'!$F$7,IF(OR('Print Variations'!$D$5="$",'Print Variations'!$D$5=0),"",IF(IFERROR(MATCH(301,C$13:C29,0),0)&gt;0,"",301)),C29+1)))</f>
        <v/>
      </c>
      <c r="D30" s="157" t="str">
        <f ca="1">IFERROR(IF(C30="","",IF(C30=301,"Sales Tax",VLOOKUP(C30,IF(C30&lt;=100,'Enter Closet Order Here'!$F:$H,'Enter Additional Product Here'!$E:$G),IF(C30&lt;=100,2,3),FALSE))),"")</f>
        <v/>
      </c>
      <c r="E30" s="219" t="str">
        <f ca="1">IFERROR(IF(IF(C30=301,"Sales Tax",VLOOKUP(D30,IF(C30&lt;=100,'Print Here'!$W:$X,'Enter Additional Product Here'!$G:$M),IF(C30&lt;=100,2,3),FALSE))=0,"",IF(C30=301,"Sales Tax",VLOOKUP(D30,IF(C30&lt;=100,'Print Here'!$W:$X,'Enter Additional Product Here'!$G:$M),IF(C30&lt;=100,2,3),FALSE))),"")</f>
        <v/>
      </c>
      <c r="F30" s="219"/>
      <c r="G30" s="219"/>
      <c r="H30" s="219"/>
      <c r="I30" s="219"/>
      <c r="J30" s="219"/>
      <c r="K30" s="121" t="str">
        <f ca="1">IFERROR(IF(C30="","",IF(C30=301,"1",VLOOKUP(C30,IF(C30&lt;=100,'Enter Closet Order Here'!$F:$H,'Enter Additional Product Here'!$E:$H),IF(C30&lt;=100,3,2),FALSE))),"")</f>
        <v/>
      </c>
      <c r="L30" s="122" t="str">
        <f ca="1">IFERROR(IF(C30=301,"",VLOOKUP(D30,IF(C30&lt;=100,'Enter Closet Order Here'!$Y:$Z,'Enter Additional Product Here'!$G:$H),IF(C30&lt;=100,2,2),FALSE)),"")</f>
        <v/>
      </c>
      <c r="M30" s="122" t="str">
        <f ca="1">IFERROR(IF(C30="","",IF(C30=301,'Print Variations'!$D$5,VLOOKUP(C30,IF(C30&lt;=100,'Enter Closet Order Here'!$F:$L,'Enter Additional Product Here'!$E:$H),IF(C30&lt;=100,7,4),FALSE))),"")</f>
        <v/>
      </c>
      <c r="N30" s="122" t="str">
        <f t="shared" ca="1" si="2"/>
        <v/>
      </c>
      <c r="O30" s="10"/>
      <c r="Q30" s="106"/>
      <c r="R30" s="107"/>
      <c r="S30" s="108"/>
      <c r="W30" s="65" t="s">
        <v>621</v>
      </c>
      <c r="X30" s="65" t="s">
        <v>1240</v>
      </c>
      <c r="Z30" s="89" t="str">
        <f t="shared" ca="1" si="0"/>
        <v>x</v>
      </c>
      <c r="AA30" s="89" t="str">
        <f t="shared" ca="1" si="1"/>
        <v>x</v>
      </c>
      <c r="AB30" s="89"/>
      <c r="AC30" s="43" t="str">
        <f ca="1">IF(AC29&lt;'Print Variations'!$F$5,AC29+1,IF(AC29='Print Variations'!$F$5,IF('Print Variations'!$F$7=0,IF('Print Variations'!$D$5="$","",IF(IFERROR(MATCH(301,AC$2:AC29,0),0)&gt;0,"",301)),101),IF(AC29&gt;='Print Variations'!$F$7,IF(OR('Print Variations'!$D$5="$",'Print Variations'!$D$5=0),"",IF(IFERROR(MATCH(301,AC$2:AC29,0),0)&gt;0,"",301)),AC29+1)))</f>
        <v/>
      </c>
      <c r="AD30" s="94"/>
      <c r="AE30" s="94"/>
    </row>
    <row r="31" spans="2:31" ht="16" customHeight="1">
      <c r="B31" s="10"/>
      <c r="C31" s="43" t="str">
        <f ca="1">IF(C30&lt;'Print Variations'!$F$5,C30+1,IF(C30='Print Variations'!$F$5,IF('Print Variations'!$F$7=0,IF('Print Variations'!$D$5="$","",IF(IFERROR(MATCH(301,C$13:C30,0),0)&gt;0,"",301)),101),IF(C30&gt;='Print Variations'!$F$7,IF(OR('Print Variations'!$D$5="$",'Print Variations'!$D$5=0),"",IF(IFERROR(MATCH(301,C$13:C30,0),0)&gt;0,"",301)),C30+1)))</f>
        <v/>
      </c>
      <c r="D31" s="157" t="str">
        <f ca="1">IFERROR(IF(C31="","",IF(C31=301,"Sales Tax",VLOOKUP(C31,IF(C31&lt;=100,'Enter Closet Order Here'!$F:$H,'Enter Additional Product Here'!$E:$G),IF(C31&lt;=100,2,3),FALSE))),"")</f>
        <v/>
      </c>
      <c r="E31" s="219" t="str">
        <f ca="1">IFERROR(IF(IF(C31=301,"Sales Tax",VLOOKUP(D31,IF(C31&lt;=100,'Print Here'!$W:$X,'Enter Additional Product Here'!$G:$M),IF(C31&lt;=100,2,3),FALSE))=0,"",IF(C31=301,"Sales Tax",VLOOKUP(D31,IF(C31&lt;=100,'Print Here'!$W:$X,'Enter Additional Product Here'!$G:$M),IF(C31&lt;=100,2,3),FALSE))),"")</f>
        <v/>
      </c>
      <c r="F31" s="219"/>
      <c r="G31" s="219"/>
      <c r="H31" s="219"/>
      <c r="I31" s="219"/>
      <c r="J31" s="219"/>
      <c r="K31" s="121" t="str">
        <f ca="1">IFERROR(IF(C31="","",IF(C31=301,"1",VLOOKUP(C31,IF(C31&lt;=100,'Enter Closet Order Here'!$F:$H,'Enter Additional Product Here'!$E:$H),IF(C31&lt;=100,3,2),FALSE))),"")</f>
        <v/>
      </c>
      <c r="L31" s="122" t="str">
        <f ca="1">IFERROR(IF(C31=301,"",VLOOKUP(D31,IF(C31&lt;=100,'Enter Closet Order Here'!$Y:$Z,'Enter Additional Product Here'!$G:$H),IF(C31&lt;=100,2,2),FALSE)),"")</f>
        <v/>
      </c>
      <c r="M31" s="122" t="str">
        <f ca="1">IFERROR(IF(C31="","",IF(C31=301,'Print Variations'!$D$5,VLOOKUP(C31,IF(C31&lt;=100,'Enter Closet Order Here'!$F:$L,'Enter Additional Product Here'!$E:$H),IF(C31&lt;=100,7,4),FALSE))),"")</f>
        <v/>
      </c>
      <c r="N31" s="122" t="str">
        <f t="shared" ca="1" si="2"/>
        <v/>
      </c>
      <c r="O31" s="10"/>
      <c r="Q31" s="106"/>
      <c r="R31" s="107"/>
      <c r="S31" s="108"/>
      <c r="W31" s="65" t="s">
        <v>622</v>
      </c>
      <c r="X31" s="65" t="s">
        <v>1241</v>
      </c>
      <c r="Z31" s="89" t="str">
        <f t="shared" ca="1" si="0"/>
        <v>x</v>
      </c>
      <c r="AA31" s="89" t="str">
        <f t="shared" ca="1" si="1"/>
        <v>x</v>
      </c>
      <c r="AB31" s="89"/>
      <c r="AC31" s="43" t="str">
        <f ca="1">IF(AC30&lt;'Print Variations'!$F$5,AC30+1,IF(AC30='Print Variations'!$F$5,IF('Print Variations'!$F$7=0,IF('Print Variations'!$D$5="$","",IF(IFERROR(MATCH(301,AC$2:AC30,0),0)&gt;0,"",301)),101),IF(AC30&gt;='Print Variations'!$F$7,IF(OR('Print Variations'!$D$5="$",'Print Variations'!$D$5=0),"",IF(IFERROR(MATCH(301,AC$2:AC30,0),0)&gt;0,"",301)),AC30+1)))</f>
        <v/>
      </c>
      <c r="AD31" s="94"/>
      <c r="AE31" s="94"/>
    </row>
    <row r="32" spans="2:31" ht="16" customHeight="1">
      <c r="B32" s="10"/>
      <c r="C32" s="43" t="str">
        <f ca="1">IF(C31&lt;'Print Variations'!$F$5,C31+1,IF(C31='Print Variations'!$F$5,IF('Print Variations'!$F$7=0,IF('Print Variations'!$D$5="$","",IF(IFERROR(MATCH(301,C$13:C31,0),0)&gt;0,"",301)),101),IF(C31&gt;='Print Variations'!$F$7,IF(OR('Print Variations'!$D$5="$",'Print Variations'!$D$5=0),"",IF(IFERROR(MATCH(301,C$13:C31,0),0)&gt;0,"",301)),C31+1)))</f>
        <v/>
      </c>
      <c r="D32" s="157" t="str">
        <f ca="1">IFERROR(IF(C32="","",IF(C32=301,"Sales Tax",VLOOKUP(C32,IF(C32&lt;=100,'Enter Closet Order Here'!$F:$H,'Enter Additional Product Here'!$E:$G),IF(C32&lt;=100,2,3),FALSE))),"")</f>
        <v/>
      </c>
      <c r="E32" s="219" t="str">
        <f ca="1">IFERROR(IF(IF(C32=301,"Sales Tax",VLOOKUP(D32,IF(C32&lt;=100,'Print Here'!$W:$X,'Enter Additional Product Here'!$G:$M),IF(C32&lt;=100,2,3),FALSE))=0,"",IF(C32=301,"Sales Tax",VLOOKUP(D32,IF(C32&lt;=100,'Print Here'!$W:$X,'Enter Additional Product Here'!$G:$M),IF(C32&lt;=100,2,3),FALSE))),"")</f>
        <v/>
      </c>
      <c r="F32" s="219"/>
      <c r="G32" s="219"/>
      <c r="H32" s="219"/>
      <c r="I32" s="219"/>
      <c r="J32" s="219"/>
      <c r="K32" s="121" t="str">
        <f ca="1">IFERROR(IF(C32="","",IF(C32=301,"1",VLOOKUP(C32,IF(C32&lt;=100,'Enter Closet Order Here'!$F:$H,'Enter Additional Product Here'!$E:$H),IF(C32&lt;=100,3,2),FALSE))),"")</f>
        <v/>
      </c>
      <c r="L32" s="122" t="str">
        <f ca="1">IFERROR(IF(C32=301,"",VLOOKUP(D32,IF(C32&lt;=100,'Enter Closet Order Here'!$Y:$Z,'Enter Additional Product Here'!$G:$H),IF(C32&lt;=100,2,2),FALSE)),"")</f>
        <v/>
      </c>
      <c r="M32" s="122" t="str">
        <f ca="1">IFERROR(IF(C32="","",IF(C32=301,'Print Variations'!$D$5,VLOOKUP(C32,IF(C32&lt;=100,'Enter Closet Order Here'!$F:$L,'Enter Additional Product Here'!$E:$H),IF(C32&lt;=100,7,4),FALSE))),"")</f>
        <v/>
      </c>
      <c r="N32" s="122" t="str">
        <f t="shared" ca="1" si="2"/>
        <v/>
      </c>
      <c r="O32" s="10"/>
      <c r="Q32" s="106"/>
      <c r="R32" s="107"/>
      <c r="S32" s="108"/>
      <c r="W32" s="65" t="s">
        <v>623</v>
      </c>
      <c r="X32" s="65" t="s">
        <v>1242</v>
      </c>
      <c r="Z32" s="89" t="str">
        <f t="shared" ca="1" si="0"/>
        <v>x</v>
      </c>
      <c r="AA32" s="89" t="str">
        <f t="shared" ca="1" si="1"/>
        <v>x</v>
      </c>
      <c r="AB32" s="89"/>
      <c r="AC32" s="43" t="str">
        <f ca="1">IF(AC31&lt;'Print Variations'!$F$5,AC31+1,IF(AC31='Print Variations'!$F$5,IF('Print Variations'!$F$7=0,IF('Print Variations'!$D$5="$","",IF(IFERROR(MATCH(301,AC$2:AC31,0),0)&gt;0,"",301)),101),IF(AC31&gt;='Print Variations'!$F$7,IF(OR('Print Variations'!$D$5="$",'Print Variations'!$D$5=0),"",IF(IFERROR(MATCH(301,AC$2:AC31,0),0)&gt;0,"",301)),AC31+1)))</f>
        <v/>
      </c>
      <c r="AD32" s="94"/>
      <c r="AE32" s="94"/>
    </row>
    <row r="33" spans="2:31" ht="16" customHeight="1">
      <c r="B33" s="10"/>
      <c r="C33" s="43" t="str">
        <f ca="1">IF(C32&lt;'Print Variations'!$F$5,C32+1,IF(C32='Print Variations'!$F$5,IF('Print Variations'!$F$7=0,IF('Print Variations'!$D$5="$","",IF(IFERROR(MATCH(301,C$13:C32,0),0)&gt;0,"",301)),101),IF(C32&gt;='Print Variations'!$F$7,IF(OR('Print Variations'!$D$5="$",'Print Variations'!$D$5=0),"",IF(IFERROR(MATCH(301,C$13:C32,0),0)&gt;0,"",301)),C32+1)))</f>
        <v/>
      </c>
      <c r="D33" s="157" t="str">
        <f ca="1">IFERROR(IF(C33="","",IF(C33=301,"Sales Tax",VLOOKUP(C33,IF(C33&lt;=100,'Enter Closet Order Here'!$F:$H,'Enter Additional Product Here'!$E:$G),IF(C33&lt;=100,2,3),FALSE))),"")</f>
        <v/>
      </c>
      <c r="E33" s="219" t="str">
        <f ca="1">IFERROR(IF(IF(C33=301,"Sales Tax",VLOOKUP(D33,IF(C33&lt;=100,'Print Here'!$W:$X,'Enter Additional Product Here'!$G:$M),IF(C33&lt;=100,2,3),FALSE))=0,"",IF(C33=301,"Sales Tax",VLOOKUP(D33,IF(C33&lt;=100,'Print Here'!$W:$X,'Enter Additional Product Here'!$G:$M),IF(C33&lt;=100,2,3),FALSE))),"")</f>
        <v/>
      </c>
      <c r="F33" s="219"/>
      <c r="G33" s="219"/>
      <c r="H33" s="219"/>
      <c r="I33" s="219"/>
      <c r="J33" s="219"/>
      <c r="K33" s="121" t="str">
        <f ca="1">IFERROR(IF(C33="","",IF(C33=301,"1",VLOOKUP(C33,IF(C33&lt;=100,'Enter Closet Order Here'!$F:$H,'Enter Additional Product Here'!$E:$H),IF(C33&lt;=100,3,2),FALSE))),"")</f>
        <v/>
      </c>
      <c r="L33" s="122" t="str">
        <f ca="1">IFERROR(IF(C33=301,"",VLOOKUP(D33,IF(C33&lt;=100,'Enter Closet Order Here'!$Y:$Z,'Enter Additional Product Here'!$G:$H),IF(C33&lt;=100,2,2),FALSE)),"")</f>
        <v/>
      </c>
      <c r="M33" s="122" t="str">
        <f ca="1">IFERROR(IF(C33="","",IF(C33=301,'Print Variations'!$D$5,VLOOKUP(C33,IF(C33&lt;=100,'Enter Closet Order Here'!$F:$L,'Enter Additional Product Here'!$E:$H),IF(C33&lt;=100,7,4),FALSE))),"")</f>
        <v/>
      </c>
      <c r="N33" s="122" t="str">
        <f t="shared" ca="1" si="2"/>
        <v/>
      </c>
      <c r="O33" s="10"/>
      <c r="Q33" s="106"/>
      <c r="R33" s="107"/>
      <c r="S33" s="108"/>
      <c r="W33" s="65" t="s">
        <v>624</v>
      </c>
      <c r="X33" s="65" t="s">
        <v>1243</v>
      </c>
      <c r="Z33" s="89" t="str">
        <f t="shared" ca="1" si="0"/>
        <v>x</v>
      </c>
      <c r="AA33" s="89" t="str">
        <f t="shared" ca="1" si="1"/>
        <v>x</v>
      </c>
      <c r="AB33" s="89"/>
      <c r="AC33" s="43" t="str">
        <f ca="1">IF(AC32&lt;'Print Variations'!$F$5,AC32+1,IF(AC32='Print Variations'!$F$5,IF('Print Variations'!$F$7=0,IF('Print Variations'!$D$5="$","",IF(IFERROR(MATCH(301,AC$2:AC32,0),0)&gt;0,"",301)),101),IF(AC32&gt;='Print Variations'!$F$7,IF(OR('Print Variations'!$D$5="$",'Print Variations'!$D$5=0),"",IF(IFERROR(MATCH(301,AC$2:AC32,0),0)&gt;0,"",301)),AC32+1)))</f>
        <v/>
      </c>
      <c r="AD33" s="94"/>
      <c r="AE33" s="94"/>
    </row>
    <row r="34" spans="2:31" ht="16.5" customHeight="1">
      <c r="B34" s="10"/>
      <c r="C34" s="43" t="str">
        <f ca="1">IF(C33&lt;'Print Variations'!$F$5,C33+1,IF(C33='Print Variations'!$F$5,IF('Print Variations'!$F$7=0,IF('Print Variations'!$D$5="$","",IF(IFERROR(MATCH(301,C$13:C33,0),0)&gt;0,"",301)),101),IF(C33&gt;='Print Variations'!$F$7,IF(OR('Print Variations'!$D$5="$",'Print Variations'!$D$5=0),"",IF(IFERROR(MATCH(301,C$13:C33,0),0)&gt;0,"",301)),C33+1)))</f>
        <v/>
      </c>
      <c r="D34" s="157" t="str">
        <f ca="1">IFERROR(IF(C34="","",IF(C34=301,"Sales Tax",VLOOKUP(C34,IF(C34&lt;=100,'Enter Closet Order Here'!$F:$H,'Enter Additional Product Here'!$E:$G),IF(C34&lt;=100,2,3),FALSE))),"")</f>
        <v/>
      </c>
      <c r="E34" s="219" t="str">
        <f ca="1">IFERROR(IF(IF(C34=301,"Sales Tax",VLOOKUP(D34,IF(C34&lt;=100,'Print Here'!$W:$X,'Enter Additional Product Here'!$G:$M),IF(C34&lt;=100,2,3),FALSE))=0,"",IF(C34=301,"Sales Tax",VLOOKUP(D34,IF(C34&lt;=100,'Print Here'!$W:$X,'Enter Additional Product Here'!$G:$M),IF(C34&lt;=100,2,3),FALSE))),"")</f>
        <v/>
      </c>
      <c r="F34" s="219"/>
      <c r="G34" s="219"/>
      <c r="H34" s="219"/>
      <c r="I34" s="219"/>
      <c r="J34" s="219"/>
      <c r="K34" s="121" t="str">
        <f ca="1">IFERROR(IF(C34="","",IF(C34=301,"1",VLOOKUP(C34,IF(C34&lt;=100,'Enter Closet Order Here'!$F:$H,'Enter Additional Product Here'!$E:$H),IF(C34&lt;=100,3,2),FALSE))),"")</f>
        <v/>
      </c>
      <c r="L34" s="122" t="str">
        <f ca="1">IFERROR(IF(C34=301,"",VLOOKUP(D34,IF(C34&lt;=100,'Enter Closet Order Here'!$Y:$Z,'Enter Additional Product Here'!$G:$H),IF(C34&lt;=100,2,2),FALSE)),"")</f>
        <v/>
      </c>
      <c r="M34" s="122" t="str">
        <f ca="1">IFERROR(IF(C34="","",IF(C34=301,'Print Variations'!$D$5,VLOOKUP(C34,IF(C34&lt;=100,'Enter Closet Order Here'!$F:$L,'Enter Additional Product Here'!$E:$H),IF(C34&lt;=100,7,4),FALSE))),"")</f>
        <v/>
      </c>
      <c r="N34" s="122" t="str">
        <f t="shared" ca="1" si="2"/>
        <v/>
      </c>
      <c r="O34" s="10"/>
      <c r="Q34" s="106"/>
      <c r="R34" s="107"/>
      <c r="S34" s="108"/>
      <c r="W34" s="65" t="s">
        <v>625</v>
      </c>
      <c r="X34" s="65" t="s">
        <v>1244</v>
      </c>
      <c r="Z34" s="89" t="str">
        <f t="shared" ref="Z34:Z65" ca="1" si="3">IFERROR(IF(VLOOKUP(AC34,E_OrderInfo,2,FALSE)="","x",VLOOKUP(AC34,E_OrderInfo,2,FALSE)),"x")</f>
        <v>x</v>
      </c>
      <c r="AA34" s="89" t="str">
        <f t="shared" ref="AA34:AA65" ca="1" si="4">IFERROR(IF(VLOOKUP(AC34,E_OrderInfo,9,FALSE)="","x",VLOOKUP(AC34,E_OrderInfo,9,FALSE)),"x")</f>
        <v>x</v>
      </c>
      <c r="AB34" s="89"/>
      <c r="AC34" s="43" t="str">
        <f ca="1">IF(AC33&lt;'Print Variations'!$F$5,AC33+1,IF(AC33='Print Variations'!$F$5,IF('Print Variations'!$F$7=0,IF('Print Variations'!$D$5="$","",IF(IFERROR(MATCH(301,AC$2:AC33,0),0)&gt;0,"",301)),101),IF(AC33&gt;='Print Variations'!$F$7,IF(OR('Print Variations'!$D$5="$",'Print Variations'!$D$5=0),"",IF(IFERROR(MATCH(301,AC$2:AC33,0),0)&gt;0,"",301)),AC33+1)))</f>
        <v/>
      </c>
      <c r="AD34" s="94"/>
      <c r="AE34" s="94"/>
    </row>
    <row r="35" spans="2:31" ht="16" customHeight="1">
      <c r="B35" s="10"/>
      <c r="C35" s="43" t="str">
        <f ca="1">IF(C34&lt;'Print Variations'!$F$5,C34+1,IF(C34='Print Variations'!$F$5,IF('Print Variations'!$F$7=0,IF('Print Variations'!$D$5="$","",IF(IFERROR(MATCH(301,C$13:C34,0),0)&gt;0,"",301)),101),IF(C34&gt;='Print Variations'!$F$7,IF(OR('Print Variations'!$D$5="$",'Print Variations'!$D$5=0),"",IF(IFERROR(MATCH(301,C$13:C34,0),0)&gt;0,"",301)),C34+1)))</f>
        <v/>
      </c>
      <c r="D35" s="157" t="str">
        <f ca="1">IFERROR(IF(C35="","",IF(C35=301,"Sales Tax",VLOOKUP(C35,IF(C35&lt;=100,'Enter Closet Order Here'!$F:$H,'Enter Additional Product Here'!$E:$G),IF(C35&lt;=100,2,3),FALSE))),"")</f>
        <v/>
      </c>
      <c r="E35" s="219" t="str">
        <f ca="1">IFERROR(IF(IF(C35=301,"Sales Tax",VLOOKUP(D35,IF(C35&lt;=100,'Print Here'!$W:$X,'Enter Additional Product Here'!$G:$M),IF(C35&lt;=100,2,3),FALSE))=0,"",IF(C35=301,"Sales Tax",VLOOKUP(D35,IF(C35&lt;=100,'Print Here'!$W:$X,'Enter Additional Product Here'!$G:$M),IF(C35&lt;=100,2,3),FALSE))),"")</f>
        <v/>
      </c>
      <c r="F35" s="219"/>
      <c r="G35" s="219"/>
      <c r="H35" s="219"/>
      <c r="I35" s="219"/>
      <c r="J35" s="219"/>
      <c r="K35" s="121" t="str">
        <f ca="1">IFERROR(IF(C35="","",IF(C35=301,"1",VLOOKUP(C35,IF(C35&lt;=100,'Enter Closet Order Here'!$F:$H,'Enter Additional Product Here'!$E:$H),IF(C35&lt;=100,3,2),FALSE))),"")</f>
        <v/>
      </c>
      <c r="L35" s="122" t="str">
        <f ca="1">IFERROR(IF(C35=301,"",VLOOKUP(D35,IF(C35&lt;=100,'Enter Closet Order Here'!$Y:$Z,'Enter Additional Product Here'!$G:$H),IF(C35&lt;=100,2,2),FALSE)),"")</f>
        <v/>
      </c>
      <c r="M35" s="122" t="str">
        <f ca="1">IFERROR(IF(C35="","",IF(C35=301,'Print Variations'!$D$5,VLOOKUP(C35,IF(C35&lt;=100,'Enter Closet Order Here'!$F:$L,'Enter Additional Product Here'!$E:$H),IF(C35&lt;=100,7,4),FALSE))),"")</f>
        <v/>
      </c>
      <c r="N35" s="122" t="str">
        <f t="shared" ca="1" si="2"/>
        <v/>
      </c>
      <c r="O35" s="10"/>
      <c r="Q35" s="106"/>
      <c r="R35" s="107"/>
      <c r="S35" s="108"/>
      <c r="W35" s="65" t="s">
        <v>626</v>
      </c>
      <c r="X35" s="65" t="s">
        <v>1245</v>
      </c>
      <c r="Z35" s="89" t="str">
        <f t="shared" ca="1" si="3"/>
        <v>x</v>
      </c>
      <c r="AA35" s="89" t="str">
        <f t="shared" ca="1" si="4"/>
        <v>x</v>
      </c>
      <c r="AB35" s="89"/>
      <c r="AC35" s="43" t="str">
        <f ca="1">IF(AC34&lt;'Print Variations'!$F$5,AC34+1,IF(AC34='Print Variations'!$F$5,IF('Print Variations'!$F$7=0,IF('Print Variations'!$D$5="$","",IF(IFERROR(MATCH(301,AC$2:AC34,0),0)&gt;0,"",301)),101),IF(AC34&gt;='Print Variations'!$F$7,IF(OR('Print Variations'!$D$5="$",'Print Variations'!$D$5=0),"",IF(IFERROR(MATCH(301,AC$2:AC34,0),0)&gt;0,"",301)),AC34+1)))</f>
        <v/>
      </c>
      <c r="AD35" s="94"/>
      <c r="AE35" s="94"/>
    </row>
    <row r="36" spans="2:31" ht="16" customHeight="1" thickBot="1">
      <c r="B36" s="10"/>
      <c r="C36" s="43" t="str">
        <f ca="1">IF(C35&lt;'Print Variations'!$F$5,C35+1,IF(C35='Print Variations'!$F$5,IF('Print Variations'!$F$7=0,IF('Print Variations'!$D$5="$","",IF(IFERROR(MATCH(301,C$13:C35,0),0)&gt;0,"",301)),101),IF(C35&gt;='Print Variations'!$F$7,IF(OR('Print Variations'!$D$5="$",'Print Variations'!$D$5=0),"",IF(IFERROR(MATCH(301,C$13:C35,0),0)&gt;0,"",301)),C35+1)))</f>
        <v/>
      </c>
      <c r="D36" s="157" t="str">
        <f ca="1">IFERROR(IF(C36="","",IF(C36=301,"Sales Tax",VLOOKUP(C36,IF(C36&lt;=100,'Enter Closet Order Here'!$F:$H,'Enter Additional Product Here'!$E:$G),IF(C36&lt;=100,2,3),FALSE))),"")</f>
        <v/>
      </c>
      <c r="E36" s="219" t="str">
        <f ca="1">IFERROR(IF(IF(C36=301,"Sales Tax",VLOOKUP(D36,IF(C36&lt;=100,'Print Here'!$W:$X,'Enter Additional Product Here'!$G:$M),IF(C36&lt;=100,2,3),FALSE))=0,"",IF(C36=301,"Sales Tax",VLOOKUP(D36,IF(C36&lt;=100,'Print Here'!$W:$X,'Enter Additional Product Here'!$G:$M),IF(C36&lt;=100,2,3),FALSE))),"")</f>
        <v/>
      </c>
      <c r="F36" s="219"/>
      <c r="G36" s="219"/>
      <c r="H36" s="219"/>
      <c r="I36" s="219"/>
      <c r="J36" s="219"/>
      <c r="K36" s="121" t="str">
        <f ca="1">IFERROR(IF(C36="","",IF(C36=301,"1",VLOOKUP(C36,IF(C36&lt;=100,'Enter Closet Order Here'!$F:$H,'Enter Additional Product Here'!$E:$H),IF(C36&lt;=100,3,2),FALSE))),"")</f>
        <v/>
      </c>
      <c r="L36" s="122" t="str">
        <f ca="1">IFERROR(IF(C36=301,"",VLOOKUP(D36,IF(C36&lt;=100,'Enter Closet Order Here'!$Y:$Z,'Enter Additional Product Here'!$G:$H),IF(C36&lt;=100,2,2),FALSE)),"")</f>
        <v/>
      </c>
      <c r="M36" s="122" t="str">
        <f ca="1">IFERROR(IF(C36="","",IF(C36=301,'Print Variations'!$D$5,VLOOKUP(C36,IF(C36&lt;=100,'Enter Closet Order Here'!$F:$L,'Enter Additional Product Here'!$E:$H),IF(C36&lt;=100,7,4),FALSE))),"")</f>
        <v/>
      </c>
      <c r="N36" s="122" t="str">
        <f t="shared" ca="1" si="2"/>
        <v/>
      </c>
      <c r="O36" s="10"/>
      <c r="Q36" s="109"/>
      <c r="R36" s="110"/>
      <c r="S36" s="111"/>
      <c r="W36" s="65" t="s">
        <v>627</v>
      </c>
      <c r="X36" s="65" t="s">
        <v>1246</v>
      </c>
      <c r="Z36" s="89" t="str">
        <f t="shared" ca="1" si="3"/>
        <v>x</v>
      </c>
      <c r="AA36" s="89" t="str">
        <f t="shared" ca="1" si="4"/>
        <v>x</v>
      </c>
      <c r="AB36" s="89"/>
      <c r="AC36" s="43" t="str">
        <f ca="1">IF(AC35&lt;'Print Variations'!$F$5,AC35+1,IF(AC35='Print Variations'!$F$5,IF('Print Variations'!$F$7=0,IF('Print Variations'!$D$5="$","",IF(IFERROR(MATCH(301,AC$2:AC35,0),0)&gt;0,"",301)),101),IF(AC35&gt;='Print Variations'!$F$7,IF(OR('Print Variations'!$D$5="$",'Print Variations'!$D$5=0),"",IF(IFERROR(MATCH(301,AC$2:AC35,0),0)&gt;0,"",301)),AC35+1)))</f>
        <v/>
      </c>
      <c r="AD36" s="94"/>
      <c r="AE36" s="94"/>
    </row>
    <row r="37" spans="2:31" ht="16" customHeight="1">
      <c r="B37" s="10"/>
      <c r="C37" s="43" t="str">
        <f ca="1">IF(C36&lt;'Print Variations'!$F$5,C36+1,IF(C36='Print Variations'!$F$5,IF('Print Variations'!$F$7=0,IF('Print Variations'!$D$5="$","",IF(IFERROR(MATCH(301,C$13:C36,0),0)&gt;0,"",301)),101),IF(C36&gt;='Print Variations'!$F$7,IF(OR('Print Variations'!$D$5="$",'Print Variations'!$D$5=0),"",IF(IFERROR(MATCH(301,C$13:C36,0),0)&gt;0,"",301)),C36+1)))</f>
        <v/>
      </c>
      <c r="D37" s="157" t="str">
        <f ca="1">IFERROR(IF(C37="","",IF(C37=301,"Sales Tax",VLOOKUP(C37,IF(C37&lt;=100,'Enter Closet Order Here'!$F:$H,'Enter Additional Product Here'!$E:$G),IF(C37&lt;=100,2,3),FALSE))),"")</f>
        <v/>
      </c>
      <c r="E37" s="219" t="str">
        <f ca="1">IFERROR(IF(IF(C37=301,"Sales Tax",VLOOKUP(D37,IF(C37&lt;=100,'Print Here'!$W:$X,'Enter Additional Product Here'!$G:$M),IF(C37&lt;=100,2,3),FALSE))=0,"",IF(C37=301,"Sales Tax",VLOOKUP(D37,IF(C37&lt;=100,'Print Here'!$W:$X,'Enter Additional Product Here'!$G:$M),IF(C37&lt;=100,2,3),FALSE))),"")</f>
        <v/>
      </c>
      <c r="F37" s="219"/>
      <c r="G37" s="219"/>
      <c r="H37" s="219"/>
      <c r="I37" s="219"/>
      <c r="J37" s="219"/>
      <c r="K37" s="121" t="str">
        <f ca="1">IFERROR(IF(C37="","",IF(C37=301,"1",VLOOKUP(C37,IF(C37&lt;=100,'Enter Closet Order Here'!$F:$H,'Enter Additional Product Here'!$E:$H),IF(C37&lt;=100,3,2),FALSE))),"")</f>
        <v/>
      </c>
      <c r="L37" s="122" t="str">
        <f ca="1">IFERROR(IF(C37=301,"",VLOOKUP(D37,IF(C37&lt;=100,'Enter Closet Order Here'!$Y:$Z,'Enter Additional Product Here'!$G:$H),IF(C37&lt;=100,2,2),FALSE)),"")</f>
        <v/>
      </c>
      <c r="M37" s="122" t="str">
        <f ca="1">IFERROR(IF(C37="","",IF(C37=301,'Print Variations'!$D$5,VLOOKUP(C37,IF(C37&lt;=100,'Enter Closet Order Here'!$F:$L,'Enter Additional Product Here'!$E:$H),IF(C37&lt;=100,7,4),FALSE))),"")</f>
        <v/>
      </c>
      <c r="N37" s="122" t="str">
        <f t="shared" ca="1" si="2"/>
        <v/>
      </c>
      <c r="O37" s="10"/>
      <c r="W37" s="65" t="s">
        <v>628</v>
      </c>
      <c r="X37" s="65" t="s">
        <v>1247</v>
      </c>
      <c r="Z37" s="89" t="str">
        <f t="shared" ca="1" si="3"/>
        <v>x</v>
      </c>
      <c r="AA37" s="89" t="str">
        <f t="shared" ca="1" si="4"/>
        <v>x</v>
      </c>
      <c r="AB37" s="89"/>
      <c r="AC37" s="43" t="str">
        <f ca="1">IF(AC36&lt;'Print Variations'!$F$5,AC36+1,IF(AC36='Print Variations'!$F$5,IF('Print Variations'!$F$7=0,IF('Print Variations'!$D$5="$","",IF(IFERROR(MATCH(301,AC$2:AC36,0),0)&gt;0,"",301)),101),IF(AC36&gt;='Print Variations'!$F$7,IF(OR('Print Variations'!$D$5="$",'Print Variations'!$D$5=0),"",IF(IFERROR(MATCH(301,AC$2:AC36,0),0)&gt;0,"",301)),AC36+1)))</f>
        <v/>
      </c>
      <c r="AD37" s="94"/>
      <c r="AE37" s="94"/>
    </row>
    <row r="38" spans="2:31" ht="16" customHeight="1">
      <c r="B38" s="10"/>
      <c r="C38" s="43" t="str">
        <f ca="1">IF(C37&lt;'Print Variations'!$F$5,C37+1,IF(C37='Print Variations'!$F$5,IF('Print Variations'!$F$7=0,IF('Print Variations'!$D$5="$","",IF(IFERROR(MATCH(301,C$13:C37,0),0)&gt;0,"",301)),101),IF(C37&gt;='Print Variations'!$F$7,IF(OR('Print Variations'!$D$5="$",'Print Variations'!$D$5=0),"",IF(IFERROR(MATCH(301,C$13:C37,0),0)&gt;0,"",301)),C37+1)))</f>
        <v/>
      </c>
      <c r="D38" s="157" t="str">
        <f ca="1">IFERROR(IF(C38="","",IF(C38=301,"Sales Tax",VLOOKUP(C38,IF(C38&lt;=100,'Enter Closet Order Here'!$F:$H,'Enter Additional Product Here'!$E:$G),IF(C38&lt;=100,2,3),FALSE))),"")</f>
        <v/>
      </c>
      <c r="E38" s="219" t="str">
        <f ca="1">IFERROR(IF(IF(C38=301,"Sales Tax",VLOOKUP(D38,IF(C38&lt;=100,'Print Here'!$W:$X,'Enter Additional Product Here'!$G:$M),IF(C38&lt;=100,2,3),FALSE))=0,"",IF(C38=301,"Sales Tax",VLOOKUP(D38,IF(C38&lt;=100,'Print Here'!$W:$X,'Enter Additional Product Here'!$G:$M),IF(C38&lt;=100,2,3),FALSE))),"")</f>
        <v/>
      </c>
      <c r="F38" s="219"/>
      <c r="G38" s="219"/>
      <c r="H38" s="219"/>
      <c r="I38" s="219"/>
      <c r="J38" s="219"/>
      <c r="K38" s="121" t="str">
        <f ca="1">IFERROR(IF(C38="","",IF(C38=301,"1",VLOOKUP(C38,IF(C38&lt;=100,'Enter Closet Order Here'!$F:$H,'Enter Additional Product Here'!$E:$H),IF(C38&lt;=100,3,2),FALSE))),"")</f>
        <v/>
      </c>
      <c r="L38" s="122" t="str">
        <f ca="1">IFERROR(IF(C38=301,"",VLOOKUP(D38,IF(C38&lt;=100,'Enter Closet Order Here'!$Y:$Z,'Enter Additional Product Here'!$G:$H),IF(C38&lt;=100,2,2),FALSE)),"")</f>
        <v/>
      </c>
      <c r="M38" s="122" t="str">
        <f ca="1">IFERROR(IF(C38="","",IF(C38=301,'Print Variations'!$D$5,VLOOKUP(C38,IF(C38&lt;=100,'Enter Closet Order Here'!$F:$L,'Enter Additional Product Here'!$E:$H),IF(C38&lt;=100,7,4),FALSE))),"")</f>
        <v/>
      </c>
      <c r="N38" s="122" t="str">
        <f t="shared" ca="1" si="2"/>
        <v/>
      </c>
      <c r="O38" s="10"/>
      <c r="W38" s="65" t="s">
        <v>629</v>
      </c>
      <c r="X38" s="65" t="s">
        <v>1248</v>
      </c>
      <c r="Z38" s="89" t="str">
        <f t="shared" ca="1" si="3"/>
        <v>x</v>
      </c>
      <c r="AA38" s="89" t="str">
        <f t="shared" ca="1" si="4"/>
        <v>x</v>
      </c>
      <c r="AB38" s="89"/>
      <c r="AC38" s="43" t="str">
        <f ca="1">IF(AC37&lt;'Print Variations'!$F$5,AC37+1,IF(AC37='Print Variations'!$F$5,IF('Print Variations'!$F$7=0,IF('Print Variations'!$D$5="$","",IF(IFERROR(MATCH(301,AC$2:AC37,0),0)&gt;0,"",301)),101),IF(AC37&gt;='Print Variations'!$F$7,IF(OR('Print Variations'!$D$5="$",'Print Variations'!$D$5=0),"",IF(IFERROR(MATCH(301,AC$2:AC37,0),0)&gt;0,"",301)),AC37+1)))</f>
        <v/>
      </c>
      <c r="AD38" s="94"/>
      <c r="AE38" s="94"/>
    </row>
    <row r="39" spans="2:31" ht="16" customHeight="1">
      <c r="B39" s="10"/>
      <c r="C39" s="43" t="str">
        <f ca="1">IF(C38&lt;'Print Variations'!$F$5,C38+1,IF(C38='Print Variations'!$F$5,IF('Print Variations'!$F$7=0,IF('Print Variations'!$D$5="$","",IF(IFERROR(MATCH(301,C$13:C38,0),0)&gt;0,"",301)),101),IF(C38&gt;='Print Variations'!$F$7,IF(OR('Print Variations'!$D$5="$",'Print Variations'!$D$5=0),"",IF(IFERROR(MATCH(301,C$13:C38,0),0)&gt;0,"",301)),C38+1)))</f>
        <v/>
      </c>
      <c r="D39" s="157" t="str">
        <f ca="1">IFERROR(IF(C39="","",IF(C39=301,"Sales Tax",VLOOKUP(C39,IF(C39&lt;=100,'Enter Closet Order Here'!$F:$H,'Enter Additional Product Here'!$E:$G),IF(C39&lt;=100,2,3),FALSE))),"")</f>
        <v/>
      </c>
      <c r="E39" s="219" t="str">
        <f ca="1">IFERROR(IF(IF(C39=301,"Sales Tax",VLOOKUP(D39,IF(C39&lt;=100,'Print Here'!$W:$X,'Enter Additional Product Here'!$G:$M),IF(C39&lt;=100,2,3),FALSE))=0,"",IF(C39=301,"Sales Tax",VLOOKUP(D39,IF(C39&lt;=100,'Print Here'!$W:$X,'Enter Additional Product Here'!$G:$M),IF(C39&lt;=100,2,3),FALSE))),"")</f>
        <v/>
      </c>
      <c r="F39" s="219"/>
      <c r="G39" s="219"/>
      <c r="H39" s="219"/>
      <c r="I39" s="219"/>
      <c r="J39" s="219"/>
      <c r="K39" s="121" t="str">
        <f ca="1">IFERROR(IF(C39="","",IF(C39=301,"1",VLOOKUP(C39,IF(C39&lt;=100,'Enter Closet Order Here'!$F:$H,'Enter Additional Product Here'!$E:$H),IF(C39&lt;=100,3,2),FALSE))),"")</f>
        <v/>
      </c>
      <c r="L39" s="122" t="str">
        <f ca="1">IFERROR(IF(C39=301,"",VLOOKUP(D39,IF(C39&lt;=100,'Enter Closet Order Here'!$Y:$Z,'Enter Additional Product Here'!$G:$H),IF(C39&lt;=100,2,2),FALSE)),"")</f>
        <v/>
      </c>
      <c r="M39" s="122" t="str">
        <f ca="1">IFERROR(IF(C39="","",IF(C39=301,'Print Variations'!$D$5,VLOOKUP(C39,IF(C39&lt;=100,'Enter Closet Order Here'!$F:$L,'Enter Additional Product Here'!$E:$H),IF(C39&lt;=100,7,4),FALSE))),"")</f>
        <v/>
      </c>
      <c r="N39" s="122" t="str">
        <f t="shared" ca="1" si="2"/>
        <v/>
      </c>
      <c r="O39" s="10"/>
      <c r="W39" s="65" t="s">
        <v>630</v>
      </c>
      <c r="X39" s="65" t="s">
        <v>1249</v>
      </c>
      <c r="Z39" s="89" t="str">
        <f t="shared" ca="1" si="3"/>
        <v>x</v>
      </c>
      <c r="AA39" s="89" t="str">
        <f t="shared" ca="1" si="4"/>
        <v>x</v>
      </c>
      <c r="AB39" s="89"/>
      <c r="AC39" s="43" t="str">
        <f ca="1">IF(AC38&lt;'Print Variations'!$F$5,AC38+1,IF(AC38='Print Variations'!$F$5,IF('Print Variations'!$F$7=0,IF('Print Variations'!$D$5="$","",IF(IFERROR(MATCH(301,AC$2:AC38,0),0)&gt;0,"",301)),101),IF(AC38&gt;='Print Variations'!$F$7,IF(OR('Print Variations'!$D$5="$",'Print Variations'!$D$5=0),"",IF(IFERROR(MATCH(301,AC$2:AC38,0),0)&gt;0,"",301)),AC38+1)))</f>
        <v/>
      </c>
      <c r="AD39" s="94"/>
      <c r="AE39" s="94"/>
    </row>
    <row r="40" spans="2:31" ht="16" customHeight="1">
      <c r="B40" s="10"/>
      <c r="C40" s="43" t="str">
        <f ca="1">IF(C39&lt;'Print Variations'!$F$5,C39+1,IF(C39='Print Variations'!$F$5,IF('Print Variations'!$F$7=0,IF('Print Variations'!$D$5="$","",IF(IFERROR(MATCH(301,C$13:C39,0),0)&gt;0,"",301)),101),IF(C39&gt;='Print Variations'!$F$7,IF(OR('Print Variations'!$D$5="$",'Print Variations'!$D$5=0),"",IF(IFERROR(MATCH(301,C$13:C39,0),0)&gt;0,"",301)),C39+1)))</f>
        <v/>
      </c>
      <c r="D40" s="157" t="str">
        <f ca="1">IFERROR(IF(C40="","",IF(C40=301,"Sales Tax",VLOOKUP(C40,IF(C40&lt;=100,'Enter Closet Order Here'!$F:$H,'Enter Additional Product Here'!$E:$G),IF(C40&lt;=100,2,3),FALSE))),"")</f>
        <v/>
      </c>
      <c r="E40" s="219" t="str">
        <f ca="1">IFERROR(IF(IF(C40=301,"Sales Tax",VLOOKUP(D40,IF(C40&lt;=100,'Print Here'!$W:$X,'Enter Additional Product Here'!$G:$M),IF(C40&lt;=100,2,3),FALSE))=0,"",IF(C40=301,"Sales Tax",VLOOKUP(D40,IF(C40&lt;=100,'Print Here'!$W:$X,'Enter Additional Product Here'!$G:$M),IF(C40&lt;=100,2,3),FALSE))),"")</f>
        <v/>
      </c>
      <c r="F40" s="219"/>
      <c r="G40" s="219"/>
      <c r="H40" s="219"/>
      <c r="I40" s="219"/>
      <c r="J40" s="219"/>
      <c r="K40" s="121" t="str">
        <f ca="1">IFERROR(IF(C40="","",IF(C40=301,"1",VLOOKUP(C40,IF(C40&lt;=100,'Enter Closet Order Here'!$F:$H,'Enter Additional Product Here'!$E:$H),IF(C40&lt;=100,3,2),FALSE))),"")</f>
        <v/>
      </c>
      <c r="L40" s="122" t="str">
        <f ca="1">IFERROR(IF(C40=301,"",VLOOKUP(D40,IF(C40&lt;=100,'Enter Closet Order Here'!$Y:$Z,'Enter Additional Product Here'!$G:$H),IF(C40&lt;=100,2,2),FALSE)),"")</f>
        <v/>
      </c>
      <c r="M40" s="122" t="str">
        <f ca="1">IFERROR(IF(C40="","",IF(C40=301,'Print Variations'!$D$5,VLOOKUP(C40,IF(C40&lt;=100,'Enter Closet Order Here'!$F:$L,'Enter Additional Product Here'!$E:$H),IF(C40&lt;=100,7,4),FALSE))),"")</f>
        <v/>
      </c>
      <c r="N40" s="122" t="str">
        <f t="shared" ca="1" si="2"/>
        <v/>
      </c>
      <c r="O40" s="10"/>
      <c r="W40" s="65" t="s">
        <v>631</v>
      </c>
      <c r="X40" s="65" t="s">
        <v>1250</v>
      </c>
      <c r="Z40" s="89" t="str">
        <f t="shared" ca="1" si="3"/>
        <v>x</v>
      </c>
      <c r="AA40" s="89" t="str">
        <f t="shared" ca="1" si="4"/>
        <v>x</v>
      </c>
      <c r="AB40" s="89"/>
      <c r="AC40" s="43" t="str">
        <f ca="1">IF(AC39&lt;'Print Variations'!$F$5,AC39+1,IF(AC39='Print Variations'!$F$5,IF('Print Variations'!$F$7=0,IF('Print Variations'!$D$5="$","",IF(IFERROR(MATCH(301,AC$2:AC39,0),0)&gt;0,"",301)),101),IF(AC39&gt;='Print Variations'!$F$7,IF(OR('Print Variations'!$D$5="$",'Print Variations'!$D$5=0),"",IF(IFERROR(MATCH(301,AC$2:AC39,0),0)&gt;0,"",301)),AC39+1)))</f>
        <v/>
      </c>
      <c r="AD40" s="94"/>
      <c r="AE40" s="94"/>
    </row>
    <row r="41" spans="2:31" ht="16" customHeight="1">
      <c r="B41" s="10"/>
      <c r="C41" s="43" t="str">
        <f ca="1">IF(C40&lt;'Print Variations'!$F$5,C40+1,IF(C40='Print Variations'!$F$5,IF('Print Variations'!$F$7=0,IF('Print Variations'!$D$5="$","",IF(IFERROR(MATCH(301,C$13:C40,0),0)&gt;0,"",301)),101),IF(C40&gt;='Print Variations'!$F$7,IF(OR('Print Variations'!$D$5="$",'Print Variations'!$D$5=0),"",IF(IFERROR(MATCH(301,C$13:C40,0),0)&gt;0,"",301)),C40+1)))</f>
        <v/>
      </c>
      <c r="D41" s="157" t="str">
        <f ca="1">IFERROR(IF(C41="","",IF(C41=301,"Sales Tax",VLOOKUP(C41,IF(C41&lt;=100,'Enter Closet Order Here'!$F:$H,'Enter Additional Product Here'!$E:$G),IF(C41&lt;=100,2,3),FALSE))),"")</f>
        <v/>
      </c>
      <c r="E41" s="219" t="str">
        <f ca="1">IFERROR(IF(IF(C41=301,"Sales Tax",VLOOKUP(D41,IF(C41&lt;=100,'Print Here'!$W:$X,'Enter Additional Product Here'!$G:$M),IF(C41&lt;=100,2,3),FALSE))=0,"",IF(C41=301,"Sales Tax",VLOOKUP(D41,IF(C41&lt;=100,'Print Here'!$W:$X,'Enter Additional Product Here'!$G:$M),IF(C41&lt;=100,2,3),FALSE))),"")</f>
        <v/>
      </c>
      <c r="F41" s="219"/>
      <c r="G41" s="219"/>
      <c r="H41" s="219"/>
      <c r="I41" s="219"/>
      <c r="J41" s="219"/>
      <c r="K41" s="121" t="str">
        <f ca="1">IFERROR(IF(C41="","",IF(C41=301,"1",VLOOKUP(C41,IF(C41&lt;=100,'Enter Closet Order Here'!$F:$H,'Enter Additional Product Here'!$E:$H),IF(C41&lt;=100,3,2),FALSE))),"")</f>
        <v/>
      </c>
      <c r="L41" s="122" t="str">
        <f ca="1">IFERROR(IF(C41=301,"",VLOOKUP(D41,IF(C41&lt;=100,'Enter Closet Order Here'!$Y:$Z,'Enter Additional Product Here'!$G:$H),IF(C41&lt;=100,2,2),FALSE)),"")</f>
        <v/>
      </c>
      <c r="M41" s="122" t="str">
        <f ca="1">IFERROR(IF(C41="","",IF(C41=301,'Print Variations'!$D$5,VLOOKUP(C41,IF(C41&lt;=100,'Enter Closet Order Here'!$F:$L,'Enter Additional Product Here'!$E:$H),IF(C41&lt;=100,7,4),FALSE))),"")</f>
        <v/>
      </c>
      <c r="N41" s="122" t="str">
        <f t="shared" ca="1" si="2"/>
        <v/>
      </c>
      <c r="O41" s="10"/>
      <c r="W41" s="65" t="s">
        <v>632</v>
      </c>
      <c r="X41" s="65" t="s">
        <v>1251</v>
      </c>
      <c r="Z41" s="89" t="str">
        <f t="shared" ca="1" si="3"/>
        <v>x</v>
      </c>
      <c r="AA41" s="89" t="str">
        <f t="shared" ca="1" si="4"/>
        <v>x</v>
      </c>
      <c r="AB41" s="89"/>
      <c r="AC41" s="43" t="str">
        <f ca="1">IF(AC40&lt;'Print Variations'!$F$5,AC40+1,IF(AC40='Print Variations'!$F$5,IF('Print Variations'!$F$7=0,IF('Print Variations'!$D$5="$","",IF(IFERROR(MATCH(301,AC$2:AC40,0),0)&gt;0,"",301)),101),IF(AC40&gt;='Print Variations'!$F$7,IF(OR('Print Variations'!$D$5="$",'Print Variations'!$D$5=0),"",IF(IFERROR(MATCH(301,AC$2:AC40,0),0)&gt;0,"",301)),AC40+1)))</f>
        <v/>
      </c>
      <c r="AD41" s="94"/>
      <c r="AE41" s="94"/>
    </row>
    <row r="42" spans="2:31" ht="16" customHeight="1">
      <c r="B42" s="10"/>
      <c r="C42" s="43" t="str">
        <f ca="1">IF(C41&lt;'Print Variations'!$F$5,C41+1,IF(C41='Print Variations'!$F$5,IF('Print Variations'!$F$7=0,IF('Print Variations'!$D$5="$","",IF(IFERROR(MATCH(301,C$13:C41,0),0)&gt;0,"",301)),101),IF(C41&gt;='Print Variations'!$F$7,IF(OR('Print Variations'!$D$5="$",'Print Variations'!$D$5=0),"",IF(IFERROR(MATCH(301,C$13:C41,0),0)&gt;0,"",301)),C41+1)))</f>
        <v/>
      </c>
      <c r="D42" s="157" t="str">
        <f ca="1">IFERROR(IF(C42="","",IF(C42=301,"Sales Tax",VLOOKUP(C42,IF(C42&lt;=100,'Enter Closet Order Here'!$F:$H,'Enter Additional Product Here'!$E:$G),IF(C42&lt;=100,2,3),FALSE))),"")</f>
        <v/>
      </c>
      <c r="E42" s="219" t="str">
        <f ca="1">IFERROR(IF(IF(C42=301,"Sales Tax",VLOOKUP(D42,IF(C42&lt;=100,'Print Here'!$W:$X,'Enter Additional Product Here'!$G:$M),IF(C42&lt;=100,2,3),FALSE))=0,"",IF(C42=301,"Sales Tax",VLOOKUP(D42,IF(C42&lt;=100,'Print Here'!$W:$X,'Enter Additional Product Here'!$G:$M),IF(C42&lt;=100,2,3),FALSE))),"")</f>
        <v/>
      </c>
      <c r="F42" s="219"/>
      <c r="G42" s="219"/>
      <c r="H42" s="219"/>
      <c r="I42" s="219"/>
      <c r="J42" s="219"/>
      <c r="K42" s="121" t="str">
        <f ca="1">IFERROR(IF(C42="","",IF(C42=301,"1",VLOOKUP(C42,IF(C42&lt;=100,'Enter Closet Order Here'!$F:$H,'Enter Additional Product Here'!$E:$H),IF(C42&lt;=100,3,2),FALSE))),"")</f>
        <v/>
      </c>
      <c r="L42" s="122" t="str">
        <f ca="1">IFERROR(IF(C42=301,"",VLOOKUP(D42,IF(C42&lt;=100,'Enter Closet Order Here'!$Y:$Z,'Enter Additional Product Here'!$G:$H),IF(C42&lt;=100,2,2),FALSE)),"")</f>
        <v/>
      </c>
      <c r="M42" s="122" t="str">
        <f ca="1">IFERROR(IF(C42="","",IF(C42=301,'Print Variations'!$D$5,VLOOKUP(C42,IF(C42&lt;=100,'Enter Closet Order Here'!$F:$L,'Enter Additional Product Here'!$E:$H),IF(C42&lt;=100,7,4),FALSE))),"")</f>
        <v/>
      </c>
      <c r="N42" s="122" t="str">
        <f t="shared" ca="1" si="2"/>
        <v/>
      </c>
      <c r="O42" s="10"/>
      <c r="W42" s="65" t="s">
        <v>633</v>
      </c>
      <c r="X42" s="65" t="s">
        <v>1252</v>
      </c>
      <c r="Z42" s="89" t="str">
        <f t="shared" ca="1" si="3"/>
        <v>x</v>
      </c>
      <c r="AA42" s="89" t="str">
        <f t="shared" ca="1" si="4"/>
        <v>x</v>
      </c>
      <c r="AB42" s="89"/>
      <c r="AC42" s="43" t="str">
        <f ca="1">IF(AC41&lt;'Print Variations'!$F$5,AC41+1,IF(AC41='Print Variations'!$F$5,IF('Print Variations'!$F$7=0,IF('Print Variations'!$D$5="$","",IF(IFERROR(MATCH(301,AC$2:AC41,0),0)&gt;0,"",301)),101),IF(AC41&gt;='Print Variations'!$F$7,IF(OR('Print Variations'!$D$5="$",'Print Variations'!$D$5=0),"",IF(IFERROR(MATCH(301,AC$2:AC41,0),0)&gt;0,"",301)),AC41+1)))</f>
        <v/>
      </c>
      <c r="AD42" s="94"/>
      <c r="AE42" s="94"/>
    </row>
    <row r="43" spans="2:31" ht="16" customHeight="1">
      <c r="B43" s="10"/>
      <c r="C43" s="43" t="str">
        <f ca="1">IF(C42&lt;'Print Variations'!$F$5,C42+1,IF(C42='Print Variations'!$F$5,IF('Print Variations'!$F$7=0,IF('Print Variations'!$D$5="$","",IF(IFERROR(MATCH(301,C$13:C42,0),0)&gt;0,"",301)),101),IF(C42&gt;='Print Variations'!$F$7,IF(OR('Print Variations'!$D$5="$",'Print Variations'!$D$5=0),"",IF(IFERROR(MATCH(301,C$13:C42,0),0)&gt;0,"",301)),C42+1)))</f>
        <v/>
      </c>
      <c r="D43" s="157" t="str">
        <f ca="1">IFERROR(IF(C43="","",IF(C43=301,"Sales Tax",VLOOKUP(C43,IF(C43&lt;=100,'Enter Closet Order Here'!$F:$H,'Enter Additional Product Here'!$E:$G),IF(C43&lt;=100,2,3),FALSE))),"")</f>
        <v/>
      </c>
      <c r="E43" s="219" t="str">
        <f ca="1">IFERROR(IF(IF(C43=301,"Sales Tax",VLOOKUP(D43,IF(C43&lt;=100,'Print Here'!$W:$X,'Enter Additional Product Here'!$G:$M),IF(C43&lt;=100,2,3),FALSE))=0,"",IF(C43=301,"Sales Tax",VLOOKUP(D43,IF(C43&lt;=100,'Print Here'!$W:$X,'Enter Additional Product Here'!$G:$M),IF(C43&lt;=100,2,3),FALSE))),"")</f>
        <v/>
      </c>
      <c r="F43" s="219"/>
      <c r="G43" s="219"/>
      <c r="H43" s="219"/>
      <c r="I43" s="219"/>
      <c r="J43" s="219"/>
      <c r="K43" s="121" t="str">
        <f ca="1">IFERROR(IF(C43="","",IF(C43=301,"1",VLOOKUP(C43,IF(C43&lt;=100,'Enter Closet Order Here'!$F:$H,'Enter Additional Product Here'!$E:$H),IF(C43&lt;=100,3,2),FALSE))),"")</f>
        <v/>
      </c>
      <c r="L43" s="122" t="str">
        <f ca="1">IFERROR(IF(C43=301,"",VLOOKUP(D43,IF(C43&lt;=100,'Enter Closet Order Here'!$Y:$Z,'Enter Additional Product Here'!$G:$H),IF(C43&lt;=100,2,2),FALSE)),"")</f>
        <v/>
      </c>
      <c r="M43" s="122" t="str">
        <f ca="1">IFERROR(IF(C43="","",IF(C43=301,'Print Variations'!$D$5,VLOOKUP(C43,IF(C43&lt;=100,'Enter Closet Order Here'!$F:$L,'Enter Additional Product Here'!$E:$H),IF(C43&lt;=100,7,4),FALSE))),"")</f>
        <v/>
      </c>
      <c r="N43" s="122" t="str">
        <f t="shared" ca="1" si="2"/>
        <v/>
      </c>
      <c r="O43" s="10"/>
      <c r="W43" s="65" t="s">
        <v>634</v>
      </c>
      <c r="X43" s="65" t="s">
        <v>1253</v>
      </c>
      <c r="Z43" s="89" t="str">
        <f t="shared" ca="1" si="3"/>
        <v>x</v>
      </c>
      <c r="AA43" s="89" t="str">
        <f t="shared" ca="1" si="4"/>
        <v>x</v>
      </c>
      <c r="AB43" s="89"/>
      <c r="AC43" s="43" t="str">
        <f ca="1">IF(AC42&lt;'Print Variations'!$F$5,AC42+1,IF(AC42='Print Variations'!$F$5,IF('Print Variations'!$F$7=0,IF('Print Variations'!$D$5="$","",IF(IFERROR(MATCH(301,AC$2:AC42,0),0)&gt;0,"",301)),101),IF(AC42&gt;='Print Variations'!$F$7,IF(OR('Print Variations'!$D$5="$",'Print Variations'!$D$5=0),"",IF(IFERROR(MATCH(301,AC$2:AC42,0),0)&gt;0,"",301)),AC42+1)))</f>
        <v/>
      </c>
      <c r="AD43" s="94"/>
      <c r="AE43" s="94"/>
    </row>
    <row r="44" spans="2:31" ht="16" customHeight="1">
      <c r="B44" s="10"/>
      <c r="C44" s="43" t="str">
        <f ca="1">IF(C43&lt;'Print Variations'!$F$5,C43+1,IF(C43='Print Variations'!$F$5,IF('Print Variations'!$F$7=0,IF('Print Variations'!$D$5="$","",IF(IFERROR(MATCH(301,C$13:C43,0),0)&gt;0,"",301)),101),IF(C43&gt;='Print Variations'!$F$7,IF(OR('Print Variations'!$D$5="$",'Print Variations'!$D$5=0),"",IF(IFERROR(MATCH(301,C$13:C43,0),0)&gt;0,"",301)),C43+1)))</f>
        <v/>
      </c>
      <c r="D44" s="157" t="str">
        <f ca="1">IFERROR(IF(C44="","",IF(C44=301,"Sales Tax",VLOOKUP(C44,IF(C44&lt;=100,'Enter Closet Order Here'!$F:$H,'Enter Additional Product Here'!$E:$G),IF(C44&lt;=100,2,3),FALSE))),"")</f>
        <v/>
      </c>
      <c r="E44" s="219" t="str">
        <f ca="1">IFERROR(IF(IF(C44=301,"Sales Tax",VLOOKUP(D44,IF(C44&lt;=100,'Print Here'!$W:$X,'Enter Additional Product Here'!$G:$M),IF(C44&lt;=100,2,3),FALSE))=0,"",IF(C44=301,"Sales Tax",VLOOKUP(D44,IF(C44&lt;=100,'Print Here'!$W:$X,'Enter Additional Product Here'!$G:$M),IF(C44&lt;=100,2,3),FALSE))),"")</f>
        <v/>
      </c>
      <c r="F44" s="219"/>
      <c r="G44" s="219"/>
      <c r="H44" s="219"/>
      <c r="I44" s="219"/>
      <c r="J44" s="219"/>
      <c r="K44" s="121" t="str">
        <f ca="1">IFERROR(IF(C44="","",IF(C44=301,"1",VLOOKUP(C44,IF(C44&lt;=100,'Enter Closet Order Here'!$F:$H,'Enter Additional Product Here'!$E:$H),IF(C44&lt;=100,3,2),FALSE))),"")</f>
        <v/>
      </c>
      <c r="L44" s="122" t="str">
        <f ca="1">IFERROR(IF(C44=301,"",VLOOKUP(D44,IF(C44&lt;=100,'Enter Closet Order Here'!$Y:$Z,'Enter Additional Product Here'!$G:$H),IF(C44&lt;=100,2,2),FALSE)),"")</f>
        <v/>
      </c>
      <c r="M44" s="122" t="str">
        <f ca="1">IFERROR(IF(C44="","",IF(C44=301,'Print Variations'!$D$5,VLOOKUP(C44,IF(C44&lt;=100,'Enter Closet Order Here'!$F:$L,'Enter Additional Product Here'!$E:$H),IF(C44&lt;=100,7,4),FALSE))),"")</f>
        <v/>
      </c>
      <c r="N44" s="122" t="str">
        <f t="shared" ca="1" si="2"/>
        <v/>
      </c>
      <c r="O44" s="10"/>
      <c r="W44" s="65" t="s">
        <v>635</v>
      </c>
      <c r="X44" s="65" t="s">
        <v>1254</v>
      </c>
      <c r="Z44" s="89" t="str">
        <f t="shared" ca="1" si="3"/>
        <v>x</v>
      </c>
      <c r="AA44" s="89" t="str">
        <f t="shared" ca="1" si="4"/>
        <v>x</v>
      </c>
      <c r="AB44" s="89"/>
      <c r="AC44" s="43" t="str">
        <f ca="1">IF(AC43&lt;'Print Variations'!$F$5,AC43+1,IF(AC43='Print Variations'!$F$5,IF('Print Variations'!$F$7=0,IF('Print Variations'!$D$5="$","",IF(IFERROR(MATCH(301,AC$2:AC43,0),0)&gt;0,"",301)),101),IF(AC43&gt;='Print Variations'!$F$7,IF(OR('Print Variations'!$D$5="$",'Print Variations'!$D$5=0),"",IF(IFERROR(MATCH(301,AC$2:AC43,0),0)&gt;0,"",301)),AC43+1)))</f>
        <v/>
      </c>
      <c r="AD44" s="94"/>
      <c r="AE44" s="94"/>
    </row>
    <row r="45" spans="2:31" ht="16" customHeight="1">
      <c r="B45" s="10"/>
      <c r="C45" s="43" t="str">
        <f ca="1">IF(C44&lt;'Print Variations'!$F$5,C44+1,IF(C44='Print Variations'!$F$5,IF('Print Variations'!$F$7=0,IF('Print Variations'!$D$5="$","",IF(IFERROR(MATCH(301,C$13:C44,0),0)&gt;0,"",301)),101),IF(C44&gt;='Print Variations'!$F$7,IF(OR('Print Variations'!$D$5="$",'Print Variations'!$D$5=0),"",IF(IFERROR(MATCH(301,C$13:C44,0),0)&gt;0,"",301)),C44+1)))</f>
        <v/>
      </c>
      <c r="D45" s="157" t="str">
        <f ca="1">IFERROR(IF(C45="","",IF(C45=301,"Sales Tax",VLOOKUP(C45,IF(C45&lt;=100,'Enter Closet Order Here'!$F:$H,'Enter Additional Product Here'!$E:$G),IF(C45&lt;=100,2,3),FALSE))),"")</f>
        <v/>
      </c>
      <c r="E45" s="219" t="str">
        <f ca="1">IFERROR(IF(IF(C45=301,"Sales Tax",VLOOKUP(D45,IF(C45&lt;=100,'Print Here'!$W:$X,'Enter Additional Product Here'!$G:$M),IF(C45&lt;=100,2,3),FALSE))=0,"",IF(C45=301,"Sales Tax",VLOOKUP(D45,IF(C45&lt;=100,'Print Here'!$W:$X,'Enter Additional Product Here'!$G:$M),IF(C45&lt;=100,2,3),FALSE))),"")</f>
        <v/>
      </c>
      <c r="F45" s="219"/>
      <c r="G45" s="219"/>
      <c r="H45" s="219"/>
      <c r="I45" s="219"/>
      <c r="J45" s="219"/>
      <c r="K45" s="121" t="str">
        <f ca="1">IFERROR(IF(C45="","",IF(C45=301,"1",VLOOKUP(C45,IF(C45&lt;=100,'Enter Closet Order Here'!$F:$H,'Enter Additional Product Here'!$E:$H),IF(C45&lt;=100,3,2),FALSE))),"")</f>
        <v/>
      </c>
      <c r="L45" s="122" t="str">
        <f ca="1">IFERROR(IF(C45=301,"",VLOOKUP(D45,IF(C45&lt;=100,'Enter Closet Order Here'!$Y:$Z,'Enter Additional Product Here'!$G:$H),IF(C45&lt;=100,2,2),FALSE)),"")</f>
        <v/>
      </c>
      <c r="M45" s="122" t="str">
        <f ca="1">IFERROR(IF(C45="","",IF(C45=301,'Print Variations'!$D$5,VLOOKUP(C45,IF(C45&lt;=100,'Enter Closet Order Here'!$F:$L,'Enter Additional Product Here'!$E:$H),IF(C45&lt;=100,7,4),FALSE))),"")</f>
        <v/>
      </c>
      <c r="N45" s="122" t="str">
        <f t="shared" ca="1" si="2"/>
        <v/>
      </c>
      <c r="O45" s="10"/>
      <c r="W45" s="65" t="s">
        <v>636</v>
      </c>
      <c r="X45" s="65" t="s">
        <v>1255</v>
      </c>
      <c r="Z45" s="89" t="str">
        <f t="shared" ca="1" si="3"/>
        <v>x</v>
      </c>
      <c r="AA45" s="89" t="str">
        <f t="shared" ca="1" si="4"/>
        <v>x</v>
      </c>
      <c r="AB45" s="89"/>
      <c r="AC45" s="43" t="str">
        <f ca="1">IF(AC44&lt;'Print Variations'!$F$5,AC44+1,IF(AC44='Print Variations'!$F$5,IF('Print Variations'!$F$7=0,IF('Print Variations'!$D$5="$","",IF(IFERROR(MATCH(301,AC$2:AC44,0),0)&gt;0,"",301)),101),IF(AC44&gt;='Print Variations'!$F$7,IF(OR('Print Variations'!$D$5="$",'Print Variations'!$D$5=0),"",IF(IFERROR(MATCH(301,AC$2:AC44,0),0)&gt;0,"",301)),AC44+1)))</f>
        <v/>
      </c>
      <c r="AD45" s="94"/>
      <c r="AE45" s="94"/>
    </row>
    <row r="46" spans="2:31" ht="16" customHeight="1">
      <c r="B46" s="10"/>
      <c r="C46" s="43" t="str">
        <f ca="1">IF(C45&lt;'Print Variations'!$F$5,C45+1,IF(C45='Print Variations'!$F$5,IF('Print Variations'!$F$7=0,IF('Print Variations'!$D$5="$","",IF(IFERROR(MATCH(301,C$13:C45,0),0)&gt;0,"",301)),101),IF(C45&gt;='Print Variations'!$F$7,IF(OR('Print Variations'!$D$5="$",'Print Variations'!$D$5=0),"",IF(IFERROR(MATCH(301,C$13:C45,0),0)&gt;0,"",301)),C45+1)))</f>
        <v/>
      </c>
      <c r="D46" s="157" t="str">
        <f ca="1">IFERROR(IF(C46="","",IF(C46=301,"Sales Tax",VLOOKUP(C46,IF(C46&lt;=100,'Enter Closet Order Here'!$F:$H,'Enter Additional Product Here'!$E:$G),IF(C46&lt;=100,2,3),FALSE))),"")</f>
        <v/>
      </c>
      <c r="E46" s="219" t="str">
        <f ca="1">IFERROR(IF(IF(C46=301,"Sales Tax",VLOOKUP(D46,IF(C46&lt;=100,'Print Here'!$W:$X,'Enter Additional Product Here'!$G:$M),IF(C46&lt;=100,2,3),FALSE))=0,"",IF(C46=301,"Sales Tax",VLOOKUP(D46,IF(C46&lt;=100,'Print Here'!$W:$X,'Enter Additional Product Here'!$G:$M),IF(C46&lt;=100,2,3),FALSE))),"")</f>
        <v/>
      </c>
      <c r="F46" s="219"/>
      <c r="G46" s="219"/>
      <c r="H46" s="219"/>
      <c r="I46" s="219"/>
      <c r="J46" s="219"/>
      <c r="K46" s="121" t="str">
        <f ca="1">IFERROR(IF(C46="","",IF(C46=301,"1",VLOOKUP(C46,IF(C46&lt;=100,'Enter Closet Order Here'!$F:$H,'Enter Additional Product Here'!$E:$H),IF(C46&lt;=100,3,2),FALSE))),"")</f>
        <v/>
      </c>
      <c r="L46" s="122" t="str">
        <f ca="1">IFERROR(IF(C46=301,"",VLOOKUP(D46,IF(C46&lt;=100,'Enter Closet Order Here'!$Y:$Z,'Enter Additional Product Here'!$G:$H),IF(C46&lt;=100,2,2),FALSE)),"")</f>
        <v/>
      </c>
      <c r="M46" s="122" t="str">
        <f ca="1">IFERROR(IF(C46="","",IF(C46=301,'Print Variations'!$D$5,VLOOKUP(C46,IF(C46&lt;=100,'Enter Closet Order Here'!$F:$L,'Enter Additional Product Here'!$E:$H),IF(C46&lt;=100,7,4),FALSE))),"")</f>
        <v/>
      </c>
      <c r="N46" s="122" t="str">
        <f t="shared" ca="1" si="2"/>
        <v/>
      </c>
      <c r="O46" s="10"/>
      <c r="W46" s="65" t="s">
        <v>637</v>
      </c>
      <c r="X46" s="65" t="s">
        <v>1256</v>
      </c>
      <c r="Z46" s="89" t="str">
        <f t="shared" ca="1" si="3"/>
        <v>x</v>
      </c>
      <c r="AA46" s="89" t="str">
        <f t="shared" ca="1" si="4"/>
        <v>x</v>
      </c>
      <c r="AB46" s="89"/>
      <c r="AC46" s="43" t="str">
        <f ca="1">IF(AC45&lt;'Print Variations'!$F$5,AC45+1,IF(AC45='Print Variations'!$F$5,IF('Print Variations'!$F$7=0,IF('Print Variations'!$D$5="$","",IF(IFERROR(MATCH(301,AC$2:AC45,0),0)&gt;0,"",301)),101),IF(AC45&gt;='Print Variations'!$F$7,IF(OR('Print Variations'!$D$5="$",'Print Variations'!$D$5=0),"",IF(IFERROR(MATCH(301,AC$2:AC45,0),0)&gt;0,"",301)),AC45+1)))</f>
        <v/>
      </c>
      <c r="AD46" s="94"/>
      <c r="AE46" s="94"/>
    </row>
    <row r="47" spans="2:31" ht="16" customHeight="1">
      <c r="B47" s="10"/>
      <c r="C47" s="43" t="str">
        <f ca="1">IF(C46&lt;'Print Variations'!$F$5,C46+1,IF(C46='Print Variations'!$F$5,IF('Print Variations'!$F$7=0,IF('Print Variations'!$D$5="$","",IF(IFERROR(MATCH(301,C$13:C46,0),0)&gt;0,"",301)),101),IF(C46&gt;='Print Variations'!$F$7,IF(OR('Print Variations'!$D$5="$",'Print Variations'!$D$5=0),"",IF(IFERROR(MATCH(301,C$13:C46,0),0)&gt;0,"",301)),C46+1)))</f>
        <v/>
      </c>
      <c r="D47" s="157" t="str">
        <f ca="1">IFERROR(IF(C47="","",IF(C47=301,"Sales Tax",VLOOKUP(C47,IF(C47&lt;=100,'Enter Closet Order Here'!$F:$H,'Enter Additional Product Here'!$E:$G),IF(C47&lt;=100,2,3),FALSE))),"")</f>
        <v/>
      </c>
      <c r="E47" s="219" t="str">
        <f ca="1">IFERROR(IF(IF(C47=301,"Sales Tax",VLOOKUP(D47,IF(C47&lt;=100,'Print Here'!$W:$X,'Enter Additional Product Here'!$G:$M),IF(C47&lt;=100,2,3),FALSE))=0,"",IF(C47=301,"Sales Tax",VLOOKUP(D47,IF(C47&lt;=100,'Print Here'!$W:$X,'Enter Additional Product Here'!$G:$M),IF(C47&lt;=100,2,3),FALSE))),"")</f>
        <v/>
      </c>
      <c r="F47" s="219"/>
      <c r="G47" s="219"/>
      <c r="H47" s="219"/>
      <c r="I47" s="219"/>
      <c r="J47" s="219"/>
      <c r="K47" s="121" t="str">
        <f ca="1">IFERROR(IF(C47="","",IF(C47=301,"1",VLOOKUP(C47,IF(C47&lt;=100,'Enter Closet Order Here'!$F:$H,'Enter Additional Product Here'!$E:$H),IF(C47&lt;=100,3,2),FALSE))),"")</f>
        <v/>
      </c>
      <c r="L47" s="122" t="str">
        <f ca="1">IFERROR(IF(C47=301,"",VLOOKUP(D47,IF(C47&lt;=100,'Enter Closet Order Here'!$Y:$Z,'Enter Additional Product Here'!$G:$H),IF(C47&lt;=100,2,2),FALSE)),"")</f>
        <v/>
      </c>
      <c r="M47" s="122" t="str">
        <f ca="1">IFERROR(IF(C47="","",IF(C47=301,'Print Variations'!$D$5,VLOOKUP(C47,IF(C47&lt;=100,'Enter Closet Order Here'!$F:$L,'Enter Additional Product Here'!$E:$H),IF(C47&lt;=100,7,4),FALSE))),"")</f>
        <v/>
      </c>
      <c r="N47" s="122" t="str">
        <f t="shared" ca="1" si="2"/>
        <v/>
      </c>
      <c r="O47" s="10"/>
      <c r="W47" s="65" t="s">
        <v>638</v>
      </c>
      <c r="X47" s="65" t="s">
        <v>1257</v>
      </c>
      <c r="Z47" s="89" t="str">
        <f t="shared" ca="1" si="3"/>
        <v>x</v>
      </c>
      <c r="AA47" s="89" t="str">
        <f t="shared" ca="1" si="4"/>
        <v>x</v>
      </c>
      <c r="AB47" s="89"/>
      <c r="AC47" s="43" t="str">
        <f ca="1">IF(AC46&lt;'Print Variations'!$F$5,AC46+1,IF(AC46='Print Variations'!$F$5,IF('Print Variations'!$F$7=0,IF('Print Variations'!$D$5="$","",IF(IFERROR(MATCH(301,AC$2:AC46,0),0)&gt;0,"",301)),101),IF(AC46&gt;='Print Variations'!$F$7,IF(OR('Print Variations'!$D$5="$",'Print Variations'!$D$5=0),"",IF(IFERROR(MATCH(301,AC$2:AC46,0),0)&gt;0,"",301)),AC46+1)))</f>
        <v/>
      </c>
      <c r="AD47" s="94"/>
      <c r="AE47" s="94"/>
    </row>
    <row r="48" spans="2:31" ht="16" customHeight="1">
      <c r="B48" s="10"/>
      <c r="C48" s="43" t="str">
        <f ca="1">IF(C47&lt;'Print Variations'!$F$5,C47+1,IF(C47='Print Variations'!$F$5,IF('Print Variations'!$F$7=0,IF('Print Variations'!$D$5="$","",IF(IFERROR(MATCH(301,C$13:C47,0),0)&gt;0,"",301)),101),IF(C47&gt;='Print Variations'!$F$7,IF(OR('Print Variations'!$D$5="$",'Print Variations'!$D$5=0),"",IF(IFERROR(MATCH(301,C$13:C47,0),0)&gt;0,"",301)),C47+1)))</f>
        <v/>
      </c>
      <c r="D48" s="157" t="str">
        <f ca="1">IFERROR(IF(C48="","",IF(C48=301,"Sales Tax",VLOOKUP(C48,IF(C48&lt;=100,'Enter Closet Order Here'!$F:$H,'Enter Additional Product Here'!$E:$G),IF(C48&lt;=100,2,3),FALSE))),"")</f>
        <v/>
      </c>
      <c r="E48" s="219" t="str">
        <f ca="1">IFERROR(IF(IF(C48=301,"Sales Tax",VLOOKUP(D48,IF(C48&lt;=100,'Print Here'!$W:$X,'Enter Additional Product Here'!$G:$M),IF(C48&lt;=100,2,3),FALSE))=0,"",IF(C48=301,"Sales Tax",VLOOKUP(D48,IF(C48&lt;=100,'Print Here'!$W:$X,'Enter Additional Product Here'!$G:$M),IF(C48&lt;=100,2,3),FALSE))),"")</f>
        <v/>
      </c>
      <c r="F48" s="219"/>
      <c r="G48" s="219"/>
      <c r="H48" s="219"/>
      <c r="I48" s="219"/>
      <c r="J48" s="219"/>
      <c r="K48" s="121" t="str">
        <f ca="1">IFERROR(IF(C48="","",IF(C48=301,"1",VLOOKUP(C48,IF(C48&lt;=100,'Enter Closet Order Here'!$F:$H,'Enter Additional Product Here'!$E:$H),IF(C48&lt;=100,3,2),FALSE))),"")</f>
        <v/>
      </c>
      <c r="L48" s="122" t="str">
        <f ca="1">IFERROR(IF(C48=301,"",VLOOKUP(D48,IF(C48&lt;=100,'Enter Closet Order Here'!$Y:$Z,'Enter Additional Product Here'!$G:$H),IF(C48&lt;=100,2,2),FALSE)),"")</f>
        <v/>
      </c>
      <c r="M48" s="122" t="str">
        <f ca="1">IFERROR(IF(C48="","",IF(C48=301,'Print Variations'!$D$5,VLOOKUP(C48,IF(C48&lt;=100,'Enter Closet Order Here'!$F:$L,'Enter Additional Product Here'!$E:$H),IF(C48&lt;=100,7,4),FALSE))),"")</f>
        <v/>
      </c>
      <c r="N48" s="122" t="str">
        <f t="shared" ca="1" si="2"/>
        <v/>
      </c>
      <c r="O48" s="10"/>
      <c r="W48" s="65" t="s">
        <v>639</v>
      </c>
      <c r="X48" s="65" t="s">
        <v>1258</v>
      </c>
      <c r="Z48" s="89" t="str">
        <f t="shared" ca="1" si="3"/>
        <v>x</v>
      </c>
      <c r="AA48" s="89" t="str">
        <f t="shared" ca="1" si="4"/>
        <v>x</v>
      </c>
      <c r="AB48" s="89"/>
      <c r="AC48" s="43" t="str">
        <f ca="1">IF(AC47&lt;'Print Variations'!$F$5,AC47+1,IF(AC47='Print Variations'!$F$5,IF('Print Variations'!$F$7=0,IF('Print Variations'!$D$5="$","",IF(IFERROR(MATCH(301,AC$2:AC47,0),0)&gt;0,"",301)),101),IF(AC47&gt;='Print Variations'!$F$7,IF(OR('Print Variations'!$D$5="$",'Print Variations'!$D$5=0),"",IF(IFERROR(MATCH(301,AC$2:AC47,0),0)&gt;0,"",301)),AC47+1)))</f>
        <v/>
      </c>
      <c r="AD48" s="94"/>
      <c r="AE48" s="94"/>
    </row>
    <row r="49" spans="2:31" ht="16" customHeight="1">
      <c r="B49" s="10"/>
      <c r="C49" s="43" t="str">
        <f ca="1">IF(C48&lt;'Print Variations'!$F$5,C48+1,IF(C48='Print Variations'!$F$5,IF('Print Variations'!$F$7=0,IF('Print Variations'!$D$5="$","",IF(IFERROR(MATCH(301,C$13:C48,0),0)&gt;0,"",301)),101),IF(C48&gt;='Print Variations'!$F$7,IF(OR('Print Variations'!$D$5="$",'Print Variations'!$D$5=0),"",IF(IFERROR(MATCH(301,C$13:C48,0),0)&gt;0,"",301)),C48+1)))</f>
        <v/>
      </c>
      <c r="D49" s="157" t="str">
        <f ca="1">IFERROR(IF(C49="","",IF(C49=301,"Sales Tax",VLOOKUP(C49,IF(C49&lt;=100,'Enter Closet Order Here'!$F:$H,'Enter Additional Product Here'!$E:$G),IF(C49&lt;=100,2,3),FALSE))),"")</f>
        <v/>
      </c>
      <c r="E49" s="219" t="str">
        <f ca="1">IFERROR(IF(IF(C49=301,"Sales Tax",VLOOKUP(D49,IF(C49&lt;=100,'Print Here'!$W:$X,'Enter Additional Product Here'!$G:$M),IF(C49&lt;=100,2,3),FALSE))=0,"",IF(C49=301,"Sales Tax",VLOOKUP(D49,IF(C49&lt;=100,'Print Here'!$W:$X,'Enter Additional Product Here'!$G:$M),IF(C49&lt;=100,2,3),FALSE))),"")</f>
        <v/>
      </c>
      <c r="F49" s="219"/>
      <c r="G49" s="219"/>
      <c r="H49" s="219"/>
      <c r="I49" s="219"/>
      <c r="J49" s="219"/>
      <c r="K49" s="121" t="str">
        <f ca="1">IFERROR(IF(C49="","",IF(C49=301,"1",VLOOKUP(C49,IF(C49&lt;=100,'Enter Closet Order Here'!$F:$H,'Enter Additional Product Here'!$E:$H),IF(C49&lt;=100,3,2),FALSE))),"")</f>
        <v/>
      </c>
      <c r="L49" s="122" t="str">
        <f ca="1">IFERROR(IF(C49=301,"",VLOOKUP(D49,IF(C49&lt;=100,'Enter Closet Order Here'!$Y:$Z,'Enter Additional Product Here'!$G:$H),IF(C49&lt;=100,2,2),FALSE)),"")</f>
        <v/>
      </c>
      <c r="M49" s="122" t="str">
        <f ca="1">IFERROR(IF(C49="","",IF(C49=301,'Print Variations'!$D$5,VLOOKUP(C49,IF(C49&lt;=100,'Enter Closet Order Here'!$F:$L,'Enter Additional Product Here'!$E:$H),IF(C49&lt;=100,7,4),FALSE))),"")</f>
        <v/>
      </c>
      <c r="N49" s="122" t="str">
        <f t="shared" ca="1" si="2"/>
        <v/>
      </c>
      <c r="O49" s="10"/>
      <c r="W49" s="65" t="s">
        <v>640</v>
      </c>
      <c r="X49" s="65" t="s">
        <v>1259</v>
      </c>
      <c r="Z49" s="89" t="str">
        <f t="shared" ca="1" si="3"/>
        <v>x</v>
      </c>
      <c r="AA49" s="89" t="str">
        <f t="shared" ca="1" si="4"/>
        <v>x</v>
      </c>
      <c r="AB49" s="89"/>
      <c r="AC49" s="43" t="str">
        <f ca="1">IF(AC48&lt;'Print Variations'!$F$5,AC48+1,IF(AC48='Print Variations'!$F$5,IF('Print Variations'!$F$7=0,IF('Print Variations'!$D$5="$","",IF(IFERROR(MATCH(301,AC$2:AC48,0),0)&gt;0,"",301)),101),IF(AC48&gt;='Print Variations'!$F$7,IF(OR('Print Variations'!$D$5="$",'Print Variations'!$D$5=0),"",IF(IFERROR(MATCH(301,AC$2:AC48,0),0)&gt;0,"",301)),AC48+1)))</f>
        <v/>
      </c>
      <c r="AD49" s="94"/>
      <c r="AE49" s="94"/>
    </row>
    <row r="50" spans="2:31" ht="16" customHeight="1">
      <c r="B50" s="10"/>
      <c r="C50" s="43" t="str">
        <f ca="1">IF(C49&lt;'Print Variations'!$F$5,C49+1,IF(C49='Print Variations'!$F$5,IF('Print Variations'!$F$7=0,IF('Print Variations'!$D$5="$","",IF(IFERROR(MATCH(301,C$13:C49,0),0)&gt;0,"",301)),101),IF(C49&gt;='Print Variations'!$F$7,IF(OR('Print Variations'!$D$5="$",'Print Variations'!$D$5=0),"",IF(IFERROR(MATCH(301,C$13:C49,0),0)&gt;0,"",301)),C49+1)))</f>
        <v/>
      </c>
      <c r="D50" s="157" t="str">
        <f ca="1">IFERROR(IF(C50="","",IF(C50=301,"Sales Tax",VLOOKUP(C50,IF(C50&lt;=100,'Enter Closet Order Here'!$F:$H,'Enter Additional Product Here'!$E:$G),IF(C50&lt;=100,2,3),FALSE))),"")</f>
        <v/>
      </c>
      <c r="E50" s="219" t="str">
        <f ca="1">IFERROR(IF(IF(C50=301,"Sales Tax",VLOOKUP(D50,IF(C50&lt;=100,'Print Here'!$W:$X,'Enter Additional Product Here'!$G:$M),IF(C50&lt;=100,2,3),FALSE))=0,"",IF(C50=301,"Sales Tax",VLOOKUP(D50,IF(C50&lt;=100,'Print Here'!$W:$X,'Enter Additional Product Here'!$G:$M),IF(C50&lt;=100,2,3),FALSE))),"")</f>
        <v/>
      </c>
      <c r="F50" s="219"/>
      <c r="G50" s="219"/>
      <c r="H50" s="219"/>
      <c r="I50" s="219"/>
      <c r="J50" s="219"/>
      <c r="K50" s="121" t="str">
        <f ca="1">IFERROR(IF(C50="","",IF(C50=301,"1",VLOOKUP(C50,IF(C50&lt;=100,'Enter Closet Order Here'!$F:$H,'Enter Additional Product Here'!$E:$H),IF(C50&lt;=100,3,2),FALSE))),"")</f>
        <v/>
      </c>
      <c r="L50" s="122" t="str">
        <f ca="1">IFERROR(IF(C50=301,"",VLOOKUP(D50,IF(C50&lt;=100,'Enter Closet Order Here'!$Y:$Z,'Enter Additional Product Here'!$G:$H),IF(C50&lt;=100,2,2),FALSE)),"")</f>
        <v/>
      </c>
      <c r="M50" s="122" t="str">
        <f ca="1">IFERROR(IF(C50="","",IF(C50=301,'Print Variations'!$D$5,VLOOKUP(C50,IF(C50&lt;=100,'Enter Closet Order Here'!$F:$L,'Enter Additional Product Here'!$E:$H),IF(C50&lt;=100,7,4),FALSE))),"")</f>
        <v/>
      </c>
      <c r="N50" s="122" t="str">
        <f t="shared" ca="1" si="2"/>
        <v/>
      </c>
      <c r="O50" s="10"/>
      <c r="W50" s="65" t="s">
        <v>641</v>
      </c>
      <c r="X50" s="65" t="s">
        <v>1260</v>
      </c>
      <c r="Z50" s="89" t="str">
        <f t="shared" ca="1" si="3"/>
        <v>x</v>
      </c>
      <c r="AA50" s="89" t="str">
        <f t="shared" ca="1" si="4"/>
        <v>x</v>
      </c>
      <c r="AB50" s="89"/>
      <c r="AC50" s="43" t="str">
        <f ca="1">IF(AC49&lt;'Print Variations'!$F$5,AC49+1,IF(AC49='Print Variations'!$F$5,IF('Print Variations'!$F$7=0,IF('Print Variations'!$D$5="$","",IF(IFERROR(MATCH(301,AC$2:AC49,0),0)&gt;0,"",301)),101),IF(AC49&gt;='Print Variations'!$F$7,IF(OR('Print Variations'!$D$5="$",'Print Variations'!$D$5=0),"",IF(IFERROR(MATCH(301,AC$2:AC49,0),0)&gt;0,"",301)),AC49+1)))</f>
        <v/>
      </c>
      <c r="AD50" s="94"/>
      <c r="AE50" s="94"/>
    </row>
    <row r="51" spans="2:31" ht="16" customHeight="1">
      <c r="B51" s="10"/>
      <c r="C51" s="43" t="str">
        <f ca="1">IF(C50&lt;'Print Variations'!$F$5,C50+1,IF(C50='Print Variations'!$F$5,IF('Print Variations'!$F$7=0,IF('Print Variations'!$D$5="$","",IF(IFERROR(MATCH(301,C$13:C50,0),0)&gt;0,"",301)),101),IF(C50&gt;='Print Variations'!$F$7,IF(OR('Print Variations'!$D$5="$",'Print Variations'!$D$5=0),"",IF(IFERROR(MATCH(301,C$13:C50,0),0)&gt;0,"",301)),C50+1)))</f>
        <v/>
      </c>
      <c r="D51" s="157" t="str">
        <f ca="1">IFERROR(IF(C51="","",IF(C51=301,"Sales Tax",VLOOKUP(C51,IF(C51&lt;=100,'Enter Closet Order Here'!$F:$H,'Enter Additional Product Here'!$E:$G),IF(C51&lt;=100,2,3),FALSE))),"")</f>
        <v/>
      </c>
      <c r="E51" s="219" t="str">
        <f ca="1">IFERROR(IF(IF(C51=301,"Sales Tax",VLOOKUP(D51,IF(C51&lt;=100,'Print Here'!$W:$X,'Enter Additional Product Here'!$G:$M),IF(C51&lt;=100,2,3),FALSE))=0,"",IF(C51=301,"Sales Tax",VLOOKUP(D51,IF(C51&lt;=100,'Print Here'!$W:$X,'Enter Additional Product Here'!$G:$M),IF(C51&lt;=100,2,3),FALSE))),"")</f>
        <v/>
      </c>
      <c r="F51" s="219"/>
      <c r="G51" s="219"/>
      <c r="H51" s="219"/>
      <c r="I51" s="219"/>
      <c r="J51" s="219"/>
      <c r="K51" s="121" t="str">
        <f ca="1">IFERROR(IF(C51="","",IF(C51=301,"1",VLOOKUP(C51,IF(C51&lt;=100,'Enter Closet Order Here'!$F:$H,'Enter Additional Product Here'!$E:$H),IF(C51&lt;=100,3,2),FALSE))),"")</f>
        <v/>
      </c>
      <c r="L51" s="122" t="str">
        <f ca="1">IFERROR(IF(C51=301,"",VLOOKUP(D51,IF(C51&lt;=100,'Enter Closet Order Here'!$Y:$Z,'Enter Additional Product Here'!$G:$H),IF(C51&lt;=100,2,2),FALSE)),"")</f>
        <v/>
      </c>
      <c r="M51" s="122" t="str">
        <f ca="1">IFERROR(IF(C51="","",IF(C51=301,'Print Variations'!$D$5,VLOOKUP(C51,IF(C51&lt;=100,'Enter Closet Order Here'!$F:$L,'Enter Additional Product Here'!$E:$H),IF(C51&lt;=100,7,4),FALSE))),"")</f>
        <v/>
      </c>
      <c r="N51" s="122" t="str">
        <f t="shared" ca="1" si="2"/>
        <v/>
      </c>
      <c r="O51" s="10"/>
      <c r="W51" s="65" t="s">
        <v>642</v>
      </c>
      <c r="X51" s="65" t="s">
        <v>1261</v>
      </c>
      <c r="Z51" s="89" t="str">
        <f t="shared" ca="1" si="3"/>
        <v>x</v>
      </c>
      <c r="AA51" s="89" t="str">
        <f t="shared" ca="1" si="4"/>
        <v>x</v>
      </c>
      <c r="AB51" s="89"/>
      <c r="AC51" s="43" t="str">
        <f ca="1">IF(AC50&lt;'Print Variations'!$F$5,AC50+1,IF(AC50='Print Variations'!$F$5,IF('Print Variations'!$F$7=0,IF('Print Variations'!$D$5="$","",IF(IFERROR(MATCH(301,AC$2:AC50,0),0)&gt;0,"",301)),101),IF(AC50&gt;='Print Variations'!$F$7,IF(OR('Print Variations'!$D$5="$",'Print Variations'!$D$5=0),"",IF(IFERROR(MATCH(301,AC$2:AC50,0),0)&gt;0,"",301)),AC50+1)))</f>
        <v/>
      </c>
      <c r="AD51" s="94"/>
      <c r="AE51" s="94"/>
    </row>
    <row r="52" spans="2:31" ht="16" customHeight="1">
      <c r="B52" s="10"/>
      <c r="C52" s="43" t="str">
        <f ca="1">IF(C51&lt;'Print Variations'!$F$5,C51+1,IF(C51='Print Variations'!$F$5,IF('Print Variations'!$F$7=0,IF('Print Variations'!$D$5="$","",IF(IFERROR(MATCH(301,C$13:C51,0),0)&gt;0,"",301)),101),IF(C51&gt;='Print Variations'!$F$7,IF(OR('Print Variations'!$D$5="$",'Print Variations'!$D$5=0),"",IF(IFERROR(MATCH(301,C$13:C51,0),0)&gt;0,"",301)),C51+1)))</f>
        <v/>
      </c>
      <c r="D52" s="157" t="str">
        <f ca="1">IFERROR(IF(C52="","",IF(C52=301,"Sales Tax",VLOOKUP(C52,IF(C52&lt;=100,'Enter Closet Order Here'!$F:$H,'Enter Additional Product Here'!$E:$G),IF(C52&lt;=100,2,3),FALSE))),"")</f>
        <v/>
      </c>
      <c r="E52" s="219" t="str">
        <f ca="1">IFERROR(IF(IF(C52=301,"Sales Tax",VLOOKUP(D52,IF(C52&lt;=100,'Print Here'!$W:$X,'Enter Additional Product Here'!$G:$M),IF(C52&lt;=100,2,3),FALSE))=0,"",IF(C52=301,"Sales Tax",VLOOKUP(D52,IF(C52&lt;=100,'Print Here'!$W:$X,'Enter Additional Product Here'!$G:$M),IF(C52&lt;=100,2,3),FALSE))),"")</f>
        <v/>
      </c>
      <c r="F52" s="219"/>
      <c r="G52" s="219"/>
      <c r="H52" s="219"/>
      <c r="I52" s="219"/>
      <c r="J52" s="219"/>
      <c r="K52" s="121" t="str">
        <f ca="1">IFERROR(IF(C52="","",IF(C52=301,"1",VLOOKUP(C52,IF(C52&lt;=100,'Enter Closet Order Here'!$F:$H,'Enter Additional Product Here'!$E:$H),IF(C52&lt;=100,3,2),FALSE))),"")</f>
        <v/>
      </c>
      <c r="L52" s="122" t="str">
        <f ca="1">IFERROR(IF(C52=301,"",VLOOKUP(D52,IF(C52&lt;=100,'Enter Closet Order Here'!$Y:$Z,'Enter Additional Product Here'!$G:$H),IF(C52&lt;=100,2,2),FALSE)),"")</f>
        <v/>
      </c>
      <c r="M52" s="122" t="str">
        <f ca="1">IFERROR(IF(C52="","",IF(C52=301,'Print Variations'!$D$5,VLOOKUP(C52,IF(C52&lt;=100,'Enter Closet Order Here'!$F:$L,'Enter Additional Product Here'!$E:$H),IF(C52&lt;=100,7,4),FALSE))),"")</f>
        <v/>
      </c>
      <c r="N52" s="122" t="str">
        <f t="shared" ca="1" si="2"/>
        <v/>
      </c>
      <c r="O52" s="10"/>
      <c r="W52" s="65" t="s">
        <v>643</v>
      </c>
      <c r="X52" s="65" t="s">
        <v>1262</v>
      </c>
      <c r="Z52" s="89" t="str">
        <f t="shared" ca="1" si="3"/>
        <v>x</v>
      </c>
      <c r="AA52" s="89" t="str">
        <f t="shared" ca="1" si="4"/>
        <v>x</v>
      </c>
      <c r="AB52" s="89"/>
      <c r="AC52" s="43" t="str">
        <f ca="1">IF(AC51&lt;'Print Variations'!$F$5,AC51+1,IF(AC51='Print Variations'!$F$5,IF('Print Variations'!$F$7=0,IF('Print Variations'!$D$5="$","",IF(IFERROR(MATCH(301,AC$2:AC51,0),0)&gt;0,"",301)),101),IF(AC51&gt;='Print Variations'!$F$7,IF(OR('Print Variations'!$D$5="$",'Print Variations'!$D$5=0),"",IF(IFERROR(MATCH(301,AC$2:AC51,0),0)&gt;0,"",301)),AC51+1)))</f>
        <v/>
      </c>
      <c r="AD52" s="94"/>
      <c r="AE52" s="94"/>
    </row>
    <row r="53" spans="2:31" ht="16" customHeight="1">
      <c r="B53" s="10"/>
      <c r="C53" s="43" t="str">
        <f ca="1">IF(C52&lt;'Print Variations'!$F$5,C52+1,IF(C52='Print Variations'!$F$5,IF('Print Variations'!$F$7=0,IF('Print Variations'!$D$5="$","",IF(IFERROR(MATCH(301,C$13:C52,0),0)&gt;0,"",301)),101),IF(C52&gt;='Print Variations'!$F$7,IF(OR('Print Variations'!$D$5="$",'Print Variations'!$D$5=0),"",IF(IFERROR(MATCH(301,C$13:C52,0),0)&gt;0,"",301)),C52+1)))</f>
        <v/>
      </c>
      <c r="D53" s="157" t="str">
        <f ca="1">IFERROR(IF(C53="","",IF(C53=301,"Sales Tax",VLOOKUP(C53,IF(C53&lt;=100,'Enter Closet Order Here'!$F:$H,'Enter Additional Product Here'!$E:$G),IF(C53&lt;=100,2,3),FALSE))),"")</f>
        <v/>
      </c>
      <c r="E53" s="219" t="str">
        <f ca="1">IFERROR(IF(IF(C53=301,"Sales Tax",VLOOKUP(D53,IF(C53&lt;=100,'Print Here'!$W:$X,'Enter Additional Product Here'!$G:$M),IF(C53&lt;=100,2,3),FALSE))=0,"",IF(C53=301,"Sales Tax",VLOOKUP(D53,IF(C53&lt;=100,'Print Here'!$W:$X,'Enter Additional Product Here'!$G:$M),IF(C53&lt;=100,2,3),FALSE))),"")</f>
        <v/>
      </c>
      <c r="F53" s="219"/>
      <c r="G53" s="219"/>
      <c r="H53" s="219"/>
      <c r="I53" s="219"/>
      <c r="J53" s="219"/>
      <c r="K53" s="121" t="str">
        <f ca="1">IFERROR(IF(C53="","",IF(C53=301,"1",VLOOKUP(C53,IF(C53&lt;=100,'Enter Closet Order Here'!$F:$H,'Enter Additional Product Here'!$E:$H),IF(C53&lt;=100,3,2),FALSE))),"")</f>
        <v/>
      </c>
      <c r="L53" s="122" t="str">
        <f ca="1">IFERROR(IF(C53=301,"",VLOOKUP(D53,IF(C53&lt;=100,'Enter Closet Order Here'!$Y:$Z,'Enter Additional Product Here'!$G:$H),IF(C53&lt;=100,2,2),FALSE)),"")</f>
        <v/>
      </c>
      <c r="M53" s="122" t="str">
        <f ca="1">IFERROR(IF(C53="","",IF(C53=301,'Print Variations'!$D$5,VLOOKUP(C53,IF(C53&lt;=100,'Enter Closet Order Here'!$F:$L,'Enter Additional Product Here'!$E:$H),IF(C53&lt;=100,7,4),FALSE))),"")</f>
        <v/>
      </c>
      <c r="N53" s="122" t="str">
        <f t="shared" ca="1" si="2"/>
        <v/>
      </c>
      <c r="O53" s="10"/>
      <c r="W53" s="65" t="s">
        <v>644</v>
      </c>
      <c r="X53" s="65" t="s">
        <v>1263</v>
      </c>
      <c r="Z53" s="89" t="str">
        <f t="shared" ca="1" si="3"/>
        <v>x</v>
      </c>
      <c r="AA53" s="89" t="str">
        <f t="shared" ca="1" si="4"/>
        <v>x</v>
      </c>
      <c r="AB53" s="89"/>
      <c r="AC53" s="43" t="str">
        <f ca="1">IF(AC52&lt;'Print Variations'!$F$5,AC52+1,IF(AC52='Print Variations'!$F$5,IF('Print Variations'!$F$7=0,IF('Print Variations'!$D$5="$","",IF(IFERROR(MATCH(301,AC$2:AC52,0),0)&gt;0,"",301)),101),IF(AC52&gt;='Print Variations'!$F$7,IF(OR('Print Variations'!$D$5="$",'Print Variations'!$D$5=0),"",IF(IFERROR(MATCH(301,AC$2:AC52,0),0)&gt;0,"",301)),AC52+1)))</f>
        <v/>
      </c>
      <c r="AD53" s="94"/>
      <c r="AE53" s="94"/>
    </row>
    <row r="54" spans="2:31" ht="16" customHeight="1">
      <c r="B54" s="10"/>
      <c r="C54" s="43" t="str">
        <f ca="1">IF(C53&lt;'Print Variations'!$F$5,C53+1,IF(C53='Print Variations'!$F$5,IF('Print Variations'!$F$7=0,IF('Print Variations'!$D$5="$","",IF(IFERROR(MATCH(301,C$13:C53,0),0)&gt;0,"",301)),101),IF(C53&gt;='Print Variations'!$F$7,IF(OR('Print Variations'!$D$5="$",'Print Variations'!$D$5=0),"",IF(IFERROR(MATCH(301,C$13:C53,0),0)&gt;0,"",301)),C53+1)))</f>
        <v/>
      </c>
      <c r="D54" s="157" t="str">
        <f ca="1">IFERROR(IF(C54="","",IF(C54=301,"Sales Tax",VLOOKUP(C54,IF(C54&lt;=100,'Enter Closet Order Here'!$F:$H,'Enter Additional Product Here'!$E:$G),IF(C54&lt;=100,2,3),FALSE))),"")</f>
        <v/>
      </c>
      <c r="E54" s="219" t="str">
        <f ca="1">IFERROR(IF(IF(C54=301,"Sales Tax",VLOOKUP(D54,IF(C54&lt;=100,'Print Here'!$W:$X,'Enter Additional Product Here'!$G:$M),IF(C54&lt;=100,2,3),FALSE))=0,"",IF(C54=301,"Sales Tax",VLOOKUP(D54,IF(C54&lt;=100,'Print Here'!$W:$X,'Enter Additional Product Here'!$G:$M),IF(C54&lt;=100,2,3),FALSE))),"")</f>
        <v/>
      </c>
      <c r="F54" s="219"/>
      <c r="G54" s="219"/>
      <c r="H54" s="219"/>
      <c r="I54" s="219"/>
      <c r="J54" s="219"/>
      <c r="K54" s="121" t="str">
        <f ca="1">IFERROR(IF(C54="","",IF(C54=301,"1",VLOOKUP(C54,IF(C54&lt;=100,'Enter Closet Order Here'!$F:$H,'Enter Additional Product Here'!$E:$H),IF(C54&lt;=100,3,2),FALSE))),"")</f>
        <v/>
      </c>
      <c r="L54" s="122" t="str">
        <f ca="1">IFERROR(IF(C54=301,"",VLOOKUP(D54,IF(C54&lt;=100,'Enter Closet Order Here'!$Y:$Z,'Enter Additional Product Here'!$G:$H),IF(C54&lt;=100,2,2),FALSE)),"")</f>
        <v/>
      </c>
      <c r="M54" s="122" t="str">
        <f ca="1">IFERROR(IF(C54="","",IF(C54=301,'Print Variations'!$D$5,VLOOKUP(C54,IF(C54&lt;=100,'Enter Closet Order Here'!$F:$L,'Enter Additional Product Here'!$E:$H),IF(C54&lt;=100,7,4),FALSE))),"")</f>
        <v/>
      </c>
      <c r="N54" s="122" t="str">
        <f t="shared" ca="1" si="2"/>
        <v/>
      </c>
      <c r="O54" s="10"/>
      <c r="W54" s="65" t="s">
        <v>645</v>
      </c>
      <c r="X54" s="65" t="s">
        <v>1264</v>
      </c>
      <c r="Z54" s="89" t="str">
        <f t="shared" ca="1" si="3"/>
        <v>x</v>
      </c>
      <c r="AA54" s="89" t="str">
        <f t="shared" ca="1" si="4"/>
        <v>x</v>
      </c>
      <c r="AB54" s="89"/>
      <c r="AC54" s="43" t="str">
        <f ca="1">IF(AC53&lt;'Print Variations'!$F$5,AC53+1,IF(AC53='Print Variations'!$F$5,IF('Print Variations'!$F$7=0,IF('Print Variations'!$D$5="$","",IF(IFERROR(MATCH(301,AC$2:AC53,0),0)&gt;0,"",301)),101),IF(AC53&gt;='Print Variations'!$F$7,IF(OR('Print Variations'!$D$5="$",'Print Variations'!$D$5=0),"",IF(IFERROR(MATCH(301,AC$2:AC53,0),0)&gt;0,"",301)),AC53+1)))</f>
        <v/>
      </c>
      <c r="AD54" s="94"/>
      <c r="AE54" s="94"/>
    </row>
    <row r="55" spans="2:31" ht="16" customHeight="1">
      <c r="B55" s="10"/>
      <c r="C55" s="43" t="str">
        <f ca="1">IF(C54&lt;'Print Variations'!$F$5,C54+1,IF(C54='Print Variations'!$F$5,IF('Print Variations'!$F$7=0,IF('Print Variations'!$D$5="$","",IF(IFERROR(MATCH(301,C$13:C54,0),0)&gt;0,"",301)),101),IF(C54&gt;='Print Variations'!$F$7,IF(OR('Print Variations'!$D$5="$",'Print Variations'!$D$5=0),"",IF(IFERROR(MATCH(301,C$13:C54,0),0)&gt;0,"",301)),C54+1)))</f>
        <v/>
      </c>
      <c r="D55" s="157" t="str">
        <f ca="1">IFERROR(IF(C55="","",IF(C55=301,"Sales Tax",VLOOKUP(C55,IF(C55&lt;=100,'Enter Closet Order Here'!$F:$H,'Enter Additional Product Here'!$E:$G),IF(C55&lt;=100,2,3),FALSE))),"")</f>
        <v/>
      </c>
      <c r="E55" s="219" t="str">
        <f ca="1">IFERROR(IF(IF(C55=301,"Sales Tax",VLOOKUP(D55,IF(C55&lt;=100,'Print Here'!$W:$X,'Enter Additional Product Here'!$G:$M),IF(C55&lt;=100,2,3),FALSE))=0,"",IF(C55=301,"Sales Tax",VLOOKUP(D55,IF(C55&lt;=100,'Print Here'!$W:$X,'Enter Additional Product Here'!$G:$M),IF(C55&lt;=100,2,3),FALSE))),"")</f>
        <v/>
      </c>
      <c r="F55" s="219"/>
      <c r="G55" s="219"/>
      <c r="H55" s="219"/>
      <c r="I55" s="219"/>
      <c r="J55" s="219"/>
      <c r="K55" s="121" t="str">
        <f ca="1">IFERROR(IF(C55="","",IF(C55=301,"1",VLOOKUP(C55,IF(C55&lt;=100,'Enter Closet Order Here'!$F:$H,'Enter Additional Product Here'!$E:$H),IF(C55&lt;=100,3,2),FALSE))),"")</f>
        <v/>
      </c>
      <c r="L55" s="122" t="str">
        <f ca="1">IFERROR(IF(C55=301,"",VLOOKUP(D55,IF(C55&lt;=100,'Enter Closet Order Here'!$Y:$Z,'Enter Additional Product Here'!$G:$H),IF(C55&lt;=100,2,2),FALSE)),"")</f>
        <v/>
      </c>
      <c r="M55" s="122" t="str">
        <f ca="1">IFERROR(IF(C55="","",IF(C55=301,'Print Variations'!$D$5,VLOOKUP(C55,IF(C55&lt;=100,'Enter Closet Order Here'!$F:$L,'Enter Additional Product Here'!$E:$H),IF(C55&lt;=100,7,4),FALSE))),"")</f>
        <v/>
      </c>
      <c r="N55" s="122" t="str">
        <f t="shared" ca="1" si="2"/>
        <v/>
      </c>
      <c r="O55" s="10"/>
      <c r="W55" s="65" t="s">
        <v>646</v>
      </c>
      <c r="X55" s="65" t="s">
        <v>1265</v>
      </c>
      <c r="Z55" s="89" t="str">
        <f t="shared" ca="1" si="3"/>
        <v>x</v>
      </c>
      <c r="AA55" s="89" t="str">
        <f t="shared" ca="1" si="4"/>
        <v>x</v>
      </c>
      <c r="AB55" s="89"/>
      <c r="AC55" s="43" t="str">
        <f ca="1">IF(AC54&lt;'Print Variations'!$F$5,AC54+1,IF(AC54='Print Variations'!$F$5,IF('Print Variations'!$F$7=0,IF('Print Variations'!$D$5="$","",IF(IFERROR(MATCH(301,AC$2:AC54,0),0)&gt;0,"",301)),101),IF(AC54&gt;='Print Variations'!$F$7,IF(OR('Print Variations'!$D$5="$",'Print Variations'!$D$5=0),"",IF(IFERROR(MATCH(301,AC$2:AC54,0),0)&gt;0,"",301)),AC54+1)))</f>
        <v/>
      </c>
      <c r="AD55" s="94"/>
      <c r="AE55" s="94"/>
    </row>
    <row r="56" spans="2:31" ht="16" customHeight="1">
      <c r="B56" s="10"/>
      <c r="C56" s="43" t="str">
        <f ca="1">IF(C55&lt;'Print Variations'!$F$5,C55+1,IF(C55='Print Variations'!$F$5,IF('Print Variations'!$F$7=0,IF('Print Variations'!$D$5="$","",IF(IFERROR(MATCH(301,C$13:C55,0),0)&gt;0,"",301)),101),IF(C55&gt;='Print Variations'!$F$7,IF(OR('Print Variations'!$D$5="$",'Print Variations'!$D$5=0),"",IF(IFERROR(MATCH(301,C$13:C55,0),0)&gt;0,"",301)),C55+1)))</f>
        <v/>
      </c>
      <c r="D56" s="157" t="str">
        <f ca="1">IFERROR(IF(C56="","",IF(C56=301,"Sales Tax",VLOOKUP(C56,IF(C56&lt;=100,'Enter Closet Order Here'!$F:$H,'Enter Additional Product Here'!$E:$G),IF(C56&lt;=100,2,3),FALSE))),"")</f>
        <v/>
      </c>
      <c r="E56" s="219" t="str">
        <f ca="1">IFERROR(IF(IF(C56=301,"Sales Tax",VLOOKUP(D56,IF(C56&lt;=100,'Print Here'!$W:$X,'Enter Additional Product Here'!$G:$M),IF(C56&lt;=100,2,3),FALSE))=0,"",IF(C56=301,"Sales Tax",VLOOKUP(D56,IF(C56&lt;=100,'Print Here'!$W:$X,'Enter Additional Product Here'!$G:$M),IF(C56&lt;=100,2,3),FALSE))),"")</f>
        <v/>
      </c>
      <c r="F56" s="219"/>
      <c r="G56" s="219"/>
      <c r="H56" s="219"/>
      <c r="I56" s="219"/>
      <c r="J56" s="219"/>
      <c r="K56" s="121" t="str">
        <f ca="1">IFERROR(IF(C56="","",IF(C56=301,"1",VLOOKUP(C56,IF(C56&lt;=100,'Enter Closet Order Here'!$F:$H,'Enter Additional Product Here'!$E:$H),IF(C56&lt;=100,3,2),FALSE))),"")</f>
        <v/>
      </c>
      <c r="L56" s="122" t="str">
        <f ca="1">IFERROR(IF(C56=301,"",VLOOKUP(D56,IF(C56&lt;=100,'Enter Closet Order Here'!$Y:$Z,'Enter Additional Product Here'!$G:$H),IF(C56&lt;=100,2,2),FALSE)),"")</f>
        <v/>
      </c>
      <c r="M56" s="122" t="str">
        <f ca="1">IFERROR(IF(C56="","",IF(C56=301,'Print Variations'!$D$5,VLOOKUP(C56,IF(C56&lt;=100,'Enter Closet Order Here'!$F:$L,'Enter Additional Product Here'!$E:$H),IF(C56&lt;=100,7,4),FALSE))),"")</f>
        <v/>
      </c>
      <c r="N56" s="122" t="str">
        <f t="shared" ca="1" si="2"/>
        <v/>
      </c>
      <c r="O56" s="10"/>
      <c r="W56" s="65" t="s">
        <v>647</v>
      </c>
      <c r="X56" s="65" t="s">
        <v>1266</v>
      </c>
      <c r="Z56" s="89" t="str">
        <f t="shared" ca="1" si="3"/>
        <v>x</v>
      </c>
      <c r="AA56" s="89" t="str">
        <f t="shared" ca="1" si="4"/>
        <v>x</v>
      </c>
      <c r="AB56" s="89"/>
      <c r="AC56" s="43" t="str">
        <f ca="1">IF(AC55&lt;'Print Variations'!$F$5,AC55+1,IF(AC55='Print Variations'!$F$5,IF('Print Variations'!$F$7=0,IF('Print Variations'!$D$5="$","",IF(IFERROR(MATCH(301,AC$2:AC55,0),0)&gt;0,"",301)),101),IF(AC55&gt;='Print Variations'!$F$7,IF(OR('Print Variations'!$D$5="$",'Print Variations'!$D$5=0),"",IF(IFERROR(MATCH(301,AC$2:AC55,0),0)&gt;0,"",301)),AC55+1)))</f>
        <v/>
      </c>
      <c r="AD56" s="94"/>
      <c r="AE56" s="94"/>
    </row>
    <row r="57" spans="2:31" ht="16" customHeight="1">
      <c r="B57" s="10"/>
      <c r="C57" s="43" t="str">
        <f ca="1">IF(C56&lt;'Print Variations'!$F$5,C56+1,IF(C56='Print Variations'!$F$5,IF('Print Variations'!$F$7=0,IF('Print Variations'!$D$5="$","",IF(IFERROR(MATCH(301,C$13:C56,0),0)&gt;0,"",301)),101),IF(C56&gt;='Print Variations'!$F$7,IF(OR('Print Variations'!$D$5="$",'Print Variations'!$D$5=0),"",IF(IFERROR(MATCH(301,C$13:C56,0),0)&gt;0,"",301)),C56+1)))</f>
        <v/>
      </c>
      <c r="D57" s="157" t="str">
        <f ca="1">IFERROR(IF(C57="","",IF(C57=301,"Sales Tax",VLOOKUP(C57,IF(C57&lt;=100,'Enter Closet Order Here'!$F:$H,'Enter Additional Product Here'!$E:$G),IF(C57&lt;=100,2,3),FALSE))),"")</f>
        <v/>
      </c>
      <c r="E57" s="219" t="str">
        <f ca="1">IFERROR(IF(IF(C57=301,"Sales Tax",VLOOKUP(D57,IF(C57&lt;=100,'Print Here'!$W:$X,'Enter Additional Product Here'!$G:$M),IF(C57&lt;=100,2,3),FALSE))=0,"",IF(C57=301,"Sales Tax",VLOOKUP(D57,IF(C57&lt;=100,'Print Here'!$W:$X,'Enter Additional Product Here'!$G:$M),IF(C57&lt;=100,2,3),FALSE))),"")</f>
        <v/>
      </c>
      <c r="F57" s="219"/>
      <c r="G57" s="219"/>
      <c r="H57" s="219"/>
      <c r="I57" s="219"/>
      <c r="J57" s="219"/>
      <c r="K57" s="121" t="str">
        <f ca="1">IFERROR(IF(C57="","",IF(C57=301,"1",VLOOKUP(C57,IF(C57&lt;=100,'Enter Closet Order Here'!$F:$H,'Enter Additional Product Here'!$E:$H),IF(C57&lt;=100,3,2),FALSE))),"")</f>
        <v/>
      </c>
      <c r="L57" s="122" t="str">
        <f ca="1">IFERROR(IF(C57=301,"",VLOOKUP(D57,IF(C57&lt;=100,'Enter Closet Order Here'!$Y:$Z,'Enter Additional Product Here'!$G:$H),IF(C57&lt;=100,2,2),FALSE)),"")</f>
        <v/>
      </c>
      <c r="M57" s="122" t="str">
        <f ca="1">IFERROR(IF(C57="","",IF(C57=301,'Print Variations'!$D$5,VLOOKUP(C57,IF(C57&lt;=100,'Enter Closet Order Here'!$F:$L,'Enter Additional Product Here'!$E:$H),IF(C57&lt;=100,7,4),FALSE))),"")</f>
        <v/>
      </c>
      <c r="N57" s="122" t="str">
        <f t="shared" ca="1" si="2"/>
        <v/>
      </c>
      <c r="O57" s="10"/>
      <c r="W57" s="65" t="s">
        <v>648</v>
      </c>
      <c r="X57" s="65" t="s">
        <v>1267</v>
      </c>
      <c r="Z57" s="89" t="str">
        <f t="shared" ca="1" si="3"/>
        <v>x</v>
      </c>
      <c r="AA57" s="89" t="str">
        <f t="shared" ca="1" si="4"/>
        <v>x</v>
      </c>
      <c r="AB57" s="89"/>
      <c r="AC57" s="43" t="str">
        <f ca="1">IF(AC56&lt;'Print Variations'!$F$5,AC56+1,IF(AC56='Print Variations'!$F$5,IF('Print Variations'!$F$7=0,IF('Print Variations'!$D$5="$","",IF(IFERROR(MATCH(301,AC$2:AC56,0),0)&gt;0,"",301)),101),IF(AC56&gt;='Print Variations'!$F$7,IF(OR('Print Variations'!$D$5="$",'Print Variations'!$D$5=0),"",IF(IFERROR(MATCH(301,AC$2:AC56,0),0)&gt;0,"",301)),AC56+1)))</f>
        <v/>
      </c>
      <c r="AD57" s="94"/>
      <c r="AE57" s="94"/>
    </row>
    <row r="58" spans="2:31" ht="16" customHeight="1">
      <c r="B58" s="10"/>
      <c r="C58" s="43" t="str">
        <f ca="1">IF(C57&lt;'Print Variations'!$F$5,C57+1,IF(C57='Print Variations'!$F$5,IF('Print Variations'!$F$7=0,IF('Print Variations'!$D$5="$","",IF(IFERROR(MATCH(301,C$13:C57,0),0)&gt;0,"",301)),101),IF(C57&gt;='Print Variations'!$F$7,IF(OR('Print Variations'!$D$5="$",'Print Variations'!$D$5=0),"",IF(IFERROR(MATCH(301,C$13:C57,0),0)&gt;0,"",301)),C57+1)))</f>
        <v/>
      </c>
      <c r="D58" s="157" t="str">
        <f ca="1">IFERROR(IF(C58="","",IF(C58=301,"Sales Tax",VLOOKUP(C58,IF(C58&lt;=100,'Enter Closet Order Here'!$F:$H,'Enter Additional Product Here'!$E:$G),IF(C58&lt;=100,2,3),FALSE))),"")</f>
        <v/>
      </c>
      <c r="E58" s="219" t="str">
        <f ca="1">IFERROR(IF(IF(C58=301,"Sales Tax",VLOOKUP(D58,IF(C58&lt;=100,'Print Here'!$W:$X,'Enter Additional Product Here'!$G:$M),IF(C58&lt;=100,2,3),FALSE))=0,"",IF(C58=301,"Sales Tax",VLOOKUP(D58,IF(C58&lt;=100,'Print Here'!$W:$X,'Enter Additional Product Here'!$G:$M),IF(C58&lt;=100,2,3),FALSE))),"")</f>
        <v/>
      </c>
      <c r="F58" s="219"/>
      <c r="G58" s="219"/>
      <c r="H58" s="219"/>
      <c r="I58" s="219"/>
      <c r="J58" s="219"/>
      <c r="K58" s="121" t="str">
        <f ca="1">IFERROR(IF(C58="","",IF(C58=301,"1",VLOOKUP(C58,IF(C58&lt;=100,'Enter Closet Order Here'!$F:$H,'Enter Additional Product Here'!$E:$H),IF(C58&lt;=100,3,2),FALSE))),"")</f>
        <v/>
      </c>
      <c r="L58" s="122" t="str">
        <f ca="1">IFERROR(IF(C58=301,"",VLOOKUP(D58,IF(C58&lt;=100,'Enter Closet Order Here'!$Y:$Z,'Enter Additional Product Here'!$G:$H),IF(C58&lt;=100,2,2),FALSE)),"")</f>
        <v/>
      </c>
      <c r="M58" s="122" t="str">
        <f ca="1">IFERROR(IF(C58="","",IF(C58=301,'Print Variations'!$D$5,VLOOKUP(C58,IF(C58&lt;=100,'Enter Closet Order Here'!$F:$L,'Enter Additional Product Here'!$E:$H),IF(C58&lt;=100,7,4),FALSE))),"")</f>
        <v/>
      </c>
      <c r="N58" s="122" t="str">
        <f t="shared" ca="1" si="2"/>
        <v/>
      </c>
      <c r="O58" s="10"/>
      <c r="W58" s="65" t="s">
        <v>649</v>
      </c>
      <c r="X58" s="65" t="s">
        <v>1268</v>
      </c>
      <c r="Z58" s="89" t="str">
        <f t="shared" ca="1" si="3"/>
        <v>x</v>
      </c>
      <c r="AA58" s="89" t="str">
        <f t="shared" ca="1" si="4"/>
        <v>x</v>
      </c>
      <c r="AB58" s="89"/>
      <c r="AC58" s="43" t="str">
        <f ca="1">IF(AC57&lt;'Print Variations'!$F$5,AC57+1,IF(AC57='Print Variations'!$F$5,IF('Print Variations'!$F$7=0,IF('Print Variations'!$D$5="$","",IF(IFERROR(MATCH(301,AC$2:AC57,0),0)&gt;0,"",301)),101),IF(AC57&gt;='Print Variations'!$F$7,IF(OR('Print Variations'!$D$5="$",'Print Variations'!$D$5=0),"",IF(IFERROR(MATCH(301,AC$2:AC57,0),0)&gt;0,"",301)),AC57+1)))</f>
        <v/>
      </c>
      <c r="AD58" s="94"/>
      <c r="AE58" s="94"/>
    </row>
    <row r="59" spans="2:31" ht="16" customHeight="1">
      <c r="B59" s="10"/>
      <c r="C59" s="43" t="str">
        <f ca="1">IF(C58&lt;'Print Variations'!$F$5,C58+1,IF(C58='Print Variations'!$F$5,IF('Print Variations'!$F$7=0,IF('Print Variations'!$D$5="$","",IF(IFERROR(MATCH(301,C$13:C58,0),0)&gt;0,"",301)),101),IF(C58&gt;='Print Variations'!$F$7,IF(OR('Print Variations'!$D$5="$",'Print Variations'!$D$5=0),"",IF(IFERROR(MATCH(301,C$13:C58,0),0)&gt;0,"",301)),C58+1)))</f>
        <v/>
      </c>
      <c r="D59" s="157" t="str">
        <f ca="1">IFERROR(IF(C59="","",IF(C59=301,"Sales Tax",VLOOKUP(C59,IF(C59&lt;=100,'Enter Closet Order Here'!$F:$H,'Enter Additional Product Here'!$E:$G),IF(C59&lt;=100,2,3),FALSE))),"")</f>
        <v/>
      </c>
      <c r="E59" s="219" t="str">
        <f ca="1">IFERROR(IF(IF(C59=301,"Sales Tax",VLOOKUP(D59,IF(C59&lt;=100,'Print Here'!$W:$X,'Enter Additional Product Here'!$G:$M),IF(C59&lt;=100,2,3),FALSE))=0,"",IF(C59=301,"Sales Tax",VLOOKUP(D59,IF(C59&lt;=100,'Print Here'!$W:$X,'Enter Additional Product Here'!$G:$M),IF(C59&lt;=100,2,3),FALSE))),"")</f>
        <v/>
      </c>
      <c r="F59" s="219"/>
      <c r="G59" s="219"/>
      <c r="H59" s="219"/>
      <c r="I59" s="219"/>
      <c r="J59" s="219"/>
      <c r="K59" s="121" t="str">
        <f ca="1">IFERROR(IF(C59="","",IF(C59=301,"1",VLOOKUP(C59,IF(C59&lt;=100,'Enter Closet Order Here'!$F:$H,'Enter Additional Product Here'!$E:$H),IF(C59&lt;=100,3,2),FALSE))),"")</f>
        <v/>
      </c>
      <c r="L59" s="122" t="str">
        <f ca="1">IFERROR(IF(C59=301,"",VLOOKUP(D59,IF(C59&lt;=100,'Enter Closet Order Here'!$Y:$Z,'Enter Additional Product Here'!$G:$H),IF(C59&lt;=100,2,2),FALSE)),"")</f>
        <v/>
      </c>
      <c r="M59" s="122" t="str">
        <f ca="1">IFERROR(IF(C59="","",IF(C59=301,'Print Variations'!$D$5,VLOOKUP(C59,IF(C59&lt;=100,'Enter Closet Order Here'!$F:$L,'Enter Additional Product Here'!$E:$H),IF(C59&lt;=100,7,4),FALSE))),"")</f>
        <v/>
      </c>
      <c r="N59" s="122" t="str">
        <f t="shared" ca="1" si="2"/>
        <v/>
      </c>
      <c r="O59" s="10"/>
      <c r="W59" s="65" t="s">
        <v>650</v>
      </c>
      <c r="X59" s="65" t="s">
        <v>1269</v>
      </c>
      <c r="Z59" s="89" t="str">
        <f t="shared" ca="1" si="3"/>
        <v>x</v>
      </c>
      <c r="AA59" s="89" t="str">
        <f t="shared" ca="1" si="4"/>
        <v>x</v>
      </c>
      <c r="AB59" s="89"/>
      <c r="AC59" s="43" t="str">
        <f ca="1">IF(AC58&lt;'Print Variations'!$F$5,AC58+1,IF(AC58='Print Variations'!$F$5,IF('Print Variations'!$F$7=0,IF('Print Variations'!$D$5="$","",IF(IFERROR(MATCH(301,AC$2:AC58,0),0)&gt;0,"",301)),101),IF(AC58&gt;='Print Variations'!$F$7,IF(OR('Print Variations'!$D$5="$",'Print Variations'!$D$5=0),"",IF(IFERROR(MATCH(301,AC$2:AC58,0),0)&gt;0,"",301)),AC58+1)))</f>
        <v/>
      </c>
      <c r="AD59" s="94"/>
      <c r="AE59" s="94"/>
    </row>
    <row r="60" spans="2:31" ht="16" customHeight="1">
      <c r="B60" s="10"/>
      <c r="C60" s="43" t="str">
        <f ca="1">IF(C59&lt;'Print Variations'!$F$5,C59+1,IF(C59='Print Variations'!$F$5,IF('Print Variations'!$F$7=0,IF('Print Variations'!$D$5="$","",IF(IFERROR(MATCH(301,C$13:C59,0),0)&gt;0,"",301)),101),IF(C59&gt;='Print Variations'!$F$7,IF(OR('Print Variations'!$D$5="$",'Print Variations'!$D$5=0),"",IF(IFERROR(MATCH(301,C$13:C59,0),0)&gt;0,"",301)),C59+1)))</f>
        <v/>
      </c>
      <c r="D60" s="157" t="str">
        <f ca="1">IFERROR(IF(C60="","",IF(C60=301,"Sales Tax",VLOOKUP(C60,IF(C60&lt;=100,'Enter Closet Order Here'!$F:$H,'Enter Additional Product Here'!$E:$G),IF(C60&lt;=100,2,3),FALSE))),"")</f>
        <v/>
      </c>
      <c r="E60" s="219" t="str">
        <f ca="1">IFERROR(IF(IF(C60=301,"Sales Tax",VLOOKUP(D60,IF(C60&lt;=100,'Print Here'!$W:$X,'Enter Additional Product Here'!$G:$M),IF(C60&lt;=100,2,3),FALSE))=0,"",IF(C60=301,"Sales Tax",VLOOKUP(D60,IF(C60&lt;=100,'Print Here'!$W:$X,'Enter Additional Product Here'!$G:$M),IF(C60&lt;=100,2,3),FALSE))),"")</f>
        <v/>
      </c>
      <c r="F60" s="219"/>
      <c r="G60" s="219"/>
      <c r="H60" s="219"/>
      <c r="I60" s="219"/>
      <c r="J60" s="219"/>
      <c r="K60" s="121" t="str">
        <f ca="1">IFERROR(IF(C60="","",IF(C60=301,"1",VLOOKUP(C60,IF(C60&lt;=100,'Enter Closet Order Here'!$F:$H,'Enter Additional Product Here'!$E:$H),IF(C60&lt;=100,3,2),FALSE))),"")</f>
        <v/>
      </c>
      <c r="L60" s="122" t="str">
        <f ca="1">IFERROR(IF(C60=301,"",VLOOKUP(D60,IF(C60&lt;=100,'Enter Closet Order Here'!$Y:$Z,'Enter Additional Product Here'!$G:$H),IF(C60&lt;=100,2,2),FALSE)),"")</f>
        <v/>
      </c>
      <c r="M60" s="122" t="str">
        <f ca="1">IFERROR(IF(C60="","",IF(C60=301,'Print Variations'!$D$5,VLOOKUP(C60,IF(C60&lt;=100,'Enter Closet Order Here'!$F:$L,'Enter Additional Product Here'!$E:$H),IF(C60&lt;=100,7,4),FALSE))),"")</f>
        <v/>
      </c>
      <c r="N60" s="122" t="str">
        <f t="shared" ca="1" si="2"/>
        <v/>
      </c>
      <c r="O60" s="10"/>
      <c r="W60" s="65" t="s">
        <v>651</v>
      </c>
      <c r="X60" s="65" t="s">
        <v>1270</v>
      </c>
      <c r="Z60" s="89" t="str">
        <f t="shared" ca="1" si="3"/>
        <v>x</v>
      </c>
      <c r="AA60" s="89" t="str">
        <f t="shared" ca="1" si="4"/>
        <v>x</v>
      </c>
      <c r="AB60" s="89"/>
      <c r="AC60" s="43" t="str">
        <f ca="1">IF(AC59&lt;'Print Variations'!$F$5,AC59+1,IF(AC59='Print Variations'!$F$5,IF('Print Variations'!$F$7=0,IF('Print Variations'!$D$5="$","",IF(IFERROR(MATCH(301,AC$2:AC59,0),0)&gt;0,"",301)),101),IF(AC59&gt;='Print Variations'!$F$7,IF(OR('Print Variations'!$D$5="$",'Print Variations'!$D$5=0),"",IF(IFERROR(MATCH(301,AC$2:AC59,0),0)&gt;0,"",301)),AC59+1)))</f>
        <v/>
      </c>
      <c r="AD60" s="94"/>
      <c r="AE60" s="94"/>
    </row>
    <row r="61" spans="2:31" ht="16" customHeight="1">
      <c r="B61" s="10"/>
      <c r="C61" s="43" t="str">
        <f ca="1">IF(C60&lt;'Print Variations'!$F$5,C60+1,IF(C60='Print Variations'!$F$5,IF('Print Variations'!$F$7=0,IF('Print Variations'!$D$5="$","",IF(IFERROR(MATCH(301,C$13:C60,0),0)&gt;0,"",301)),101),IF(C60&gt;='Print Variations'!$F$7,IF(OR('Print Variations'!$D$5="$",'Print Variations'!$D$5=0),"",IF(IFERROR(MATCH(301,C$13:C60,0),0)&gt;0,"",301)),C60+1)))</f>
        <v/>
      </c>
      <c r="D61" s="157" t="str">
        <f ca="1">IFERROR(IF(C61="","",IF(C61=301,"Sales Tax",VLOOKUP(C61,IF(C61&lt;=100,'Enter Closet Order Here'!$F:$H,'Enter Additional Product Here'!$E:$G),IF(C61&lt;=100,2,3),FALSE))),"")</f>
        <v/>
      </c>
      <c r="E61" s="219" t="str">
        <f ca="1">IFERROR(IF(IF(C61=301,"Sales Tax",VLOOKUP(D61,IF(C61&lt;=100,'Print Here'!$W:$X,'Enter Additional Product Here'!$G:$M),IF(C61&lt;=100,2,3),FALSE))=0,"",IF(C61=301,"Sales Tax",VLOOKUP(D61,IF(C61&lt;=100,'Print Here'!$W:$X,'Enter Additional Product Here'!$G:$M),IF(C61&lt;=100,2,3),FALSE))),"")</f>
        <v/>
      </c>
      <c r="F61" s="219"/>
      <c r="G61" s="219"/>
      <c r="H61" s="219"/>
      <c r="I61" s="219"/>
      <c r="J61" s="219"/>
      <c r="K61" s="121" t="str">
        <f ca="1">IFERROR(IF(C61="","",IF(C61=301,"1",VLOOKUP(C61,IF(C61&lt;=100,'Enter Closet Order Here'!$F:$H,'Enter Additional Product Here'!$E:$H),IF(C61&lt;=100,3,2),FALSE))),"")</f>
        <v/>
      </c>
      <c r="L61" s="122" t="str">
        <f ca="1">IFERROR(IF(C61=301,"",VLOOKUP(D61,IF(C61&lt;=100,'Enter Closet Order Here'!$Y:$Z,'Enter Additional Product Here'!$G:$H),IF(C61&lt;=100,2,2),FALSE)),"")</f>
        <v/>
      </c>
      <c r="M61" s="122" t="str">
        <f ca="1">IFERROR(IF(C61="","",IF(C61=301,'Print Variations'!$D$5,VLOOKUP(C61,IF(C61&lt;=100,'Enter Closet Order Here'!$F:$L,'Enter Additional Product Here'!$E:$H),IF(C61&lt;=100,7,4),FALSE))),"")</f>
        <v/>
      </c>
      <c r="N61" s="122" t="str">
        <f t="shared" ca="1" si="2"/>
        <v/>
      </c>
      <c r="O61" s="10"/>
      <c r="W61" s="65" t="s">
        <v>652</v>
      </c>
      <c r="X61" s="65" t="s">
        <v>1271</v>
      </c>
      <c r="Z61" s="89" t="str">
        <f t="shared" ca="1" si="3"/>
        <v>x</v>
      </c>
      <c r="AA61" s="89" t="str">
        <f t="shared" ca="1" si="4"/>
        <v>x</v>
      </c>
      <c r="AB61" s="89"/>
      <c r="AC61" s="43" t="str">
        <f ca="1">IF(AC60&lt;'Print Variations'!$F$5,AC60+1,IF(AC60='Print Variations'!$F$5,IF('Print Variations'!$F$7=0,IF('Print Variations'!$D$5="$","",IF(IFERROR(MATCH(301,AC$2:AC60,0),0)&gt;0,"",301)),101),IF(AC60&gt;='Print Variations'!$F$7,IF(OR('Print Variations'!$D$5="$",'Print Variations'!$D$5=0),"",IF(IFERROR(MATCH(301,AC$2:AC60,0),0)&gt;0,"",301)),AC60+1)))</f>
        <v/>
      </c>
      <c r="AD61" s="94"/>
      <c r="AE61" s="94"/>
    </row>
    <row r="62" spans="2:31" ht="16" customHeight="1">
      <c r="B62" s="10"/>
      <c r="C62" s="43" t="str">
        <f ca="1">IF(C61&lt;'Print Variations'!$F$5,C61+1,IF(C61='Print Variations'!$F$5,IF('Print Variations'!$F$7=0,IF('Print Variations'!$D$5="$","",IF(IFERROR(MATCH(301,C$13:C61,0),0)&gt;0,"",301)),101),IF(C61&gt;='Print Variations'!$F$7,IF(OR('Print Variations'!$D$5="$",'Print Variations'!$D$5=0),"",IF(IFERROR(MATCH(301,C$13:C61,0),0)&gt;0,"",301)),C61+1)))</f>
        <v/>
      </c>
      <c r="D62" s="157" t="str">
        <f ca="1">IFERROR(IF(C62="","",IF(C62=301,"Sales Tax",VLOOKUP(C62,IF(C62&lt;=100,'Enter Closet Order Here'!$F:$H,'Enter Additional Product Here'!$E:$G),IF(C62&lt;=100,2,3),FALSE))),"")</f>
        <v/>
      </c>
      <c r="E62" s="219" t="str">
        <f ca="1">IFERROR(IF(IF(C62=301,"Sales Tax",VLOOKUP(D62,IF(C62&lt;=100,'Print Here'!$W:$X,'Enter Additional Product Here'!$G:$M),IF(C62&lt;=100,2,3),FALSE))=0,"",IF(C62=301,"Sales Tax",VLOOKUP(D62,IF(C62&lt;=100,'Print Here'!$W:$X,'Enter Additional Product Here'!$G:$M),IF(C62&lt;=100,2,3),FALSE))),"")</f>
        <v/>
      </c>
      <c r="F62" s="219"/>
      <c r="G62" s="219"/>
      <c r="H62" s="219"/>
      <c r="I62" s="219"/>
      <c r="J62" s="219"/>
      <c r="K62" s="121" t="str">
        <f ca="1">IFERROR(IF(C62="","",IF(C62=301,"1",VLOOKUP(C62,IF(C62&lt;=100,'Enter Closet Order Here'!$F:$H,'Enter Additional Product Here'!$E:$H),IF(C62&lt;=100,3,2),FALSE))),"")</f>
        <v/>
      </c>
      <c r="L62" s="122" t="str">
        <f ca="1">IFERROR(IF(C62=301,"",VLOOKUP(D62,IF(C62&lt;=100,'Enter Closet Order Here'!$Y:$Z,'Enter Additional Product Here'!$G:$H),IF(C62&lt;=100,2,2),FALSE)),"")</f>
        <v/>
      </c>
      <c r="M62" s="122" t="str">
        <f ca="1">IFERROR(IF(C62="","",IF(C62=301,'Print Variations'!$D$5,VLOOKUP(C62,IF(C62&lt;=100,'Enter Closet Order Here'!$F:$L,'Enter Additional Product Here'!$E:$H),IF(C62&lt;=100,7,4),FALSE))),"")</f>
        <v/>
      </c>
      <c r="N62" s="122" t="str">
        <f t="shared" ca="1" si="2"/>
        <v/>
      </c>
      <c r="O62" s="10"/>
      <c r="W62" s="65" t="s">
        <v>653</v>
      </c>
      <c r="X62" s="65" t="s">
        <v>1272</v>
      </c>
      <c r="Z62" s="89" t="str">
        <f t="shared" ca="1" si="3"/>
        <v>x</v>
      </c>
      <c r="AA62" s="89" t="str">
        <f t="shared" ca="1" si="4"/>
        <v>x</v>
      </c>
      <c r="AB62" s="89"/>
      <c r="AC62" s="43" t="str">
        <f ca="1">IF(AC61&lt;'Print Variations'!$F$5,AC61+1,IF(AC61='Print Variations'!$F$5,IF('Print Variations'!$F$7=0,IF('Print Variations'!$D$5="$","",IF(IFERROR(MATCH(301,AC$2:AC61,0),0)&gt;0,"",301)),101),IF(AC61&gt;='Print Variations'!$F$7,IF(OR('Print Variations'!$D$5="$",'Print Variations'!$D$5=0),"",IF(IFERROR(MATCH(301,AC$2:AC61,0),0)&gt;0,"",301)),AC61+1)))</f>
        <v/>
      </c>
      <c r="AD62" s="94"/>
      <c r="AE62" s="94"/>
    </row>
    <row r="63" spans="2:31" ht="16" customHeight="1">
      <c r="B63" s="10"/>
      <c r="C63" s="43" t="str">
        <f ca="1">IF(C62&lt;'Print Variations'!$F$5,C62+1,IF(C62='Print Variations'!$F$5,IF('Print Variations'!$F$7=0,IF('Print Variations'!$D$5="$","",IF(IFERROR(MATCH(301,C$13:C62,0),0)&gt;0,"",301)),101),IF(C62&gt;='Print Variations'!$F$7,IF(OR('Print Variations'!$D$5="$",'Print Variations'!$D$5=0),"",IF(IFERROR(MATCH(301,C$13:C62,0),0)&gt;0,"",301)),C62+1)))</f>
        <v/>
      </c>
      <c r="D63" s="157" t="str">
        <f ca="1">IFERROR(IF(C63="","",IF(C63=301,"Sales Tax",VLOOKUP(C63,IF(C63&lt;=100,'Enter Closet Order Here'!$F:$H,'Enter Additional Product Here'!$E:$G),IF(C63&lt;=100,2,3),FALSE))),"")</f>
        <v/>
      </c>
      <c r="E63" s="219" t="str">
        <f ca="1">IFERROR(IF(IF(C63=301,"Sales Tax",VLOOKUP(D63,IF(C63&lt;=100,'Print Here'!$W:$X,'Enter Additional Product Here'!$G:$M),IF(C63&lt;=100,2,3),FALSE))=0,"",IF(C63=301,"Sales Tax",VLOOKUP(D63,IF(C63&lt;=100,'Print Here'!$W:$X,'Enter Additional Product Here'!$G:$M),IF(C63&lt;=100,2,3),FALSE))),"")</f>
        <v/>
      </c>
      <c r="F63" s="219"/>
      <c r="G63" s="219"/>
      <c r="H63" s="219"/>
      <c r="I63" s="219"/>
      <c r="J63" s="219"/>
      <c r="K63" s="121" t="str">
        <f ca="1">IFERROR(IF(C63="","",IF(C63=301,"1",VLOOKUP(C63,IF(C63&lt;=100,'Enter Closet Order Here'!$F:$H,'Enter Additional Product Here'!$E:$H),IF(C63&lt;=100,3,2),FALSE))),"")</f>
        <v/>
      </c>
      <c r="L63" s="122" t="str">
        <f ca="1">IFERROR(IF(C63=301,"",VLOOKUP(D63,IF(C63&lt;=100,'Enter Closet Order Here'!$Y:$Z,'Enter Additional Product Here'!$G:$H),IF(C63&lt;=100,2,2),FALSE)),"")</f>
        <v/>
      </c>
      <c r="M63" s="122" t="str">
        <f ca="1">IFERROR(IF(C63="","",IF(C63=301,'Print Variations'!$D$5,VLOOKUP(C63,IF(C63&lt;=100,'Enter Closet Order Here'!$F:$L,'Enter Additional Product Here'!$E:$H),IF(C63&lt;=100,7,4),FALSE))),"")</f>
        <v/>
      </c>
      <c r="N63" s="122" t="str">
        <f t="shared" ca="1" si="2"/>
        <v/>
      </c>
      <c r="O63" s="10"/>
      <c r="W63" s="65" t="s">
        <v>654</v>
      </c>
      <c r="X63" s="65" t="s">
        <v>1273</v>
      </c>
      <c r="Z63" s="89" t="str">
        <f t="shared" ca="1" si="3"/>
        <v>x</v>
      </c>
      <c r="AA63" s="89" t="str">
        <f t="shared" ca="1" si="4"/>
        <v>x</v>
      </c>
      <c r="AB63" s="89"/>
      <c r="AC63" s="43" t="str">
        <f ca="1">IF(AC62&lt;'Print Variations'!$F$5,AC62+1,IF(AC62='Print Variations'!$F$5,IF('Print Variations'!$F$7=0,IF('Print Variations'!$D$5="$","",IF(IFERROR(MATCH(301,AC$2:AC62,0),0)&gt;0,"",301)),101),IF(AC62&gt;='Print Variations'!$F$7,IF(OR('Print Variations'!$D$5="$",'Print Variations'!$D$5=0),"",IF(IFERROR(MATCH(301,AC$2:AC62,0),0)&gt;0,"",301)),AC62+1)))</f>
        <v/>
      </c>
      <c r="AD63" s="94"/>
      <c r="AE63" s="94"/>
    </row>
    <row r="64" spans="2:31" ht="16" customHeight="1">
      <c r="B64" s="10"/>
      <c r="C64" s="43" t="str">
        <f ca="1">IF(C63&lt;'Print Variations'!$F$5,C63+1,IF(C63='Print Variations'!$F$5,IF('Print Variations'!$F$7=0,IF('Print Variations'!$D$5="$","",IF(IFERROR(MATCH(301,C$13:C63,0),0)&gt;0,"",301)),101),IF(C63&gt;='Print Variations'!$F$7,IF(OR('Print Variations'!$D$5="$",'Print Variations'!$D$5=0),"",IF(IFERROR(MATCH(301,C$13:C63,0),0)&gt;0,"",301)),C63+1)))</f>
        <v/>
      </c>
      <c r="D64" s="157" t="str">
        <f ca="1">IFERROR(IF(C64="","",IF(C64=301,"Sales Tax",VLOOKUP(C64,IF(C64&lt;=100,'Enter Closet Order Here'!$F:$H,'Enter Additional Product Here'!$E:$G),IF(C64&lt;=100,2,3),FALSE))),"")</f>
        <v/>
      </c>
      <c r="E64" s="219" t="str">
        <f ca="1">IFERROR(IF(IF(C64=301,"Sales Tax",VLOOKUP(D64,IF(C64&lt;=100,'Print Here'!$W:$X,'Enter Additional Product Here'!$G:$M),IF(C64&lt;=100,2,3),FALSE))=0,"",IF(C64=301,"Sales Tax",VLOOKUP(D64,IF(C64&lt;=100,'Print Here'!$W:$X,'Enter Additional Product Here'!$G:$M),IF(C64&lt;=100,2,3),FALSE))),"")</f>
        <v/>
      </c>
      <c r="F64" s="219"/>
      <c r="G64" s="219"/>
      <c r="H64" s="219"/>
      <c r="I64" s="219"/>
      <c r="J64" s="219"/>
      <c r="K64" s="121" t="str">
        <f ca="1">IFERROR(IF(C64="","",IF(C64=301,"1",VLOOKUP(C64,IF(C64&lt;=100,'Enter Closet Order Here'!$F:$H,'Enter Additional Product Here'!$E:$H),IF(C64&lt;=100,3,2),FALSE))),"")</f>
        <v/>
      </c>
      <c r="L64" s="122" t="str">
        <f ca="1">IFERROR(IF(C64=301,"",VLOOKUP(D64,IF(C64&lt;=100,'Enter Closet Order Here'!$Y:$Z,'Enter Additional Product Here'!$G:$H),IF(C64&lt;=100,2,2),FALSE)),"")</f>
        <v/>
      </c>
      <c r="M64" s="122" t="str">
        <f ca="1">IFERROR(IF(C64="","",IF(C64=301,'Print Variations'!$D$5,VLOOKUP(C64,IF(C64&lt;=100,'Enter Closet Order Here'!$F:$L,'Enter Additional Product Here'!$E:$H),IF(C64&lt;=100,7,4),FALSE))),"")</f>
        <v/>
      </c>
      <c r="N64" s="122" t="str">
        <f t="shared" ca="1" si="2"/>
        <v/>
      </c>
      <c r="O64" s="10"/>
      <c r="W64" s="65" t="s">
        <v>655</v>
      </c>
      <c r="X64" s="65" t="s">
        <v>1274</v>
      </c>
      <c r="Z64" s="89" t="str">
        <f t="shared" ca="1" si="3"/>
        <v>x</v>
      </c>
      <c r="AA64" s="89" t="str">
        <f t="shared" ca="1" si="4"/>
        <v>x</v>
      </c>
      <c r="AB64" s="89"/>
      <c r="AC64" s="43" t="str">
        <f ca="1">IF(AC63&lt;'Print Variations'!$F$5,AC63+1,IF(AC63='Print Variations'!$F$5,IF('Print Variations'!$F$7=0,IF('Print Variations'!$D$5="$","",IF(IFERROR(MATCH(301,AC$2:AC63,0),0)&gt;0,"",301)),101),IF(AC63&gt;='Print Variations'!$F$7,IF(OR('Print Variations'!$D$5="$",'Print Variations'!$D$5=0),"",IF(IFERROR(MATCH(301,AC$2:AC63,0),0)&gt;0,"",301)),AC63+1)))</f>
        <v/>
      </c>
      <c r="AD64" s="94"/>
      <c r="AE64" s="94"/>
    </row>
    <row r="65" spans="2:31" ht="16" customHeight="1">
      <c r="B65" s="10"/>
      <c r="C65" s="43" t="str">
        <f ca="1">IF(C64&lt;'Print Variations'!$F$5,C64+1,IF(C64='Print Variations'!$F$5,IF('Print Variations'!$F$7=0,IF('Print Variations'!$D$5="$","",IF(IFERROR(MATCH(301,C$13:C64,0),0)&gt;0,"",301)),101),IF(C64&gt;='Print Variations'!$F$7,IF(OR('Print Variations'!$D$5="$",'Print Variations'!$D$5=0),"",IF(IFERROR(MATCH(301,C$13:C64,0),0)&gt;0,"",301)),C64+1)))</f>
        <v/>
      </c>
      <c r="D65" s="157" t="str">
        <f ca="1">IFERROR(IF(C65="","",IF(C65=301,"Sales Tax",VLOOKUP(C65,IF(C65&lt;=100,'Enter Closet Order Here'!$F:$H,'Enter Additional Product Here'!$E:$G),IF(C65&lt;=100,2,3),FALSE))),"")</f>
        <v/>
      </c>
      <c r="E65" s="219" t="str">
        <f ca="1">IFERROR(IF(IF(C65=301,"Sales Tax",VLOOKUP(D65,IF(C65&lt;=100,'Print Here'!$W:$X,'Enter Additional Product Here'!$G:$M),IF(C65&lt;=100,2,3),FALSE))=0,"",IF(C65=301,"Sales Tax",VLOOKUP(D65,IF(C65&lt;=100,'Print Here'!$W:$X,'Enter Additional Product Here'!$G:$M),IF(C65&lt;=100,2,3),FALSE))),"")</f>
        <v/>
      </c>
      <c r="F65" s="219"/>
      <c r="G65" s="219"/>
      <c r="H65" s="219"/>
      <c r="I65" s="219"/>
      <c r="J65" s="219"/>
      <c r="K65" s="121" t="str">
        <f ca="1">IFERROR(IF(C65="","",IF(C65=301,"1",VLOOKUP(C65,IF(C65&lt;=100,'Enter Closet Order Here'!$F:$H,'Enter Additional Product Here'!$E:$H),IF(C65&lt;=100,3,2),FALSE))),"")</f>
        <v/>
      </c>
      <c r="L65" s="122" t="str">
        <f ca="1">IFERROR(IF(C65=301,"",VLOOKUP(D65,IF(C65&lt;=100,'Enter Closet Order Here'!$Y:$Z,'Enter Additional Product Here'!$G:$H),IF(C65&lt;=100,2,2),FALSE)),"")</f>
        <v/>
      </c>
      <c r="M65" s="122" t="str">
        <f ca="1">IFERROR(IF(C65="","",IF(C65=301,'Print Variations'!$D$5,VLOOKUP(C65,IF(C65&lt;=100,'Enter Closet Order Here'!$F:$L,'Enter Additional Product Here'!$E:$H),IF(C65&lt;=100,7,4),FALSE))),"")</f>
        <v/>
      </c>
      <c r="N65" s="122" t="str">
        <f t="shared" ca="1" si="2"/>
        <v/>
      </c>
      <c r="O65" s="10"/>
      <c r="W65" s="65" t="s">
        <v>656</v>
      </c>
      <c r="X65" s="65" t="s">
        <v>1275</v>
      </c>
      <c r="Z65" s="89" t="str">
        <f t="shared" ca="1" si="3"/>
        <v>x</v>
      </c>
      <c r="AA65" s="89" t="str">
        <f t="shared" ca="1" si="4"/>
        <v>x</v>
      </c>
      <c r="AB65" s="89"/>
      <c r="AC65" s="43" t="str">
        <f ca="1">IF(AC64&lt;'Print Variations'!$F$5,AC64+1,IF(AC64='Print Variations'!$F$5,IF('Print Variations'!$F$7=0,IF('Print Variations'!$D$5="$","",IF(IFERROR(MATCH(301,AC$2:AC64,0),0)&gt;0,"",301)),101),IF(AC64&gt;='Print Variations'!$F$7,IF(OR('Print Variations'!$D$5="$",'Print Variations'!$D$5=0),"",IF(IFERROR(MATCH(301,AC$2:AC64,0),0)&gt;0,"",301)),AC64+1)))</f>
        <v/>
      </c>
      <c r="AD65" s="94"/>
      <c r="AE65" s="94"/>
    </row>
    <row r="66" spans="2:31" ht="16" customHeight="1">
      <c r="B66" s="10"/>
      <c r="C66" s="43" t="str">
        <f ca="1">IF(C65&lt;'Print Variations'!$F$5,C65+1,IF(C65='Print Variations'!$F$5,IF('Print Variations'!$F$7=0,IF('Print Variations'!$D$5="$","",IF(IFERROR(MATCH(301,C$13:C65,0),0)&gt;0,"",301)),101),IF(C65&gt;='Print Variations'!$F$7,IF(OR('Print Variations'!$D$5="$",'Print Variations'!$D$5=0),"",IF(IFERROR(MATCH(301,C$13:C65,0),0)&gt;0,"",301)),C65+1)))</f>
        <v/>
      </c>
      <c r="D66" s="157" t="str">
        <f ca="1">IFERROR(IF(C66="","",IF(C66=301,"Sales Tax",VLOOKUP(C66,IF(C66&lt;=100,'Enter Closet Order Here'!$F:$H,'Enter Additional Product Here'!$E:$G),IF(C66&lt;=100,2,3),FALSE))),"")</f>
        <v/>
      </c>
      <c r="E66" s="219" t="str">
        <f ca="1">IFERROR(IF(IF(C66=301,"Sales Tax",VLOOKUP(D66,IF(C66&lt;=100,'Print Here'!$W:$X,'Enter Additional Product Here'!$G:$M),IF(C66&lt;=100,2,3),FALSE))=0,"",IF(C66=301,"Sales Tax",VLOOKUP(D66,IF(C66&lt;=100,'Print Here'!$W:$X,'Enter Additional Product Here'!$G:$M),IF(C66&lt;=100,2,3),FALSE))),"")</f>
        <v/>
      </c>
      <c r="F66" s="219"/>
      <c r="G66" s="219"/>
      <c r="H66" s="219"/>
      <c r="I66" s="219"/>
      <c r="J66" s="219"/>
      <c r="K66" s="121" t="str">
        <f ca="1">IFERROR(IF(C66="","",IF(C66=301,"1",VLOOKUP(C66,IF(C66&lt;=100,'Enter Closet Order Here'!$F:$H,'Enter Additional Product Here'!$E:$H),IF(C66&lt;=100,3,2),FALSE))),"")</f>
        <v/>
      </c>
      <c r="L66" s="122" t="str">
        <f ca="1">IFERROR(IF(C66=301,"",VLOOKUP(D66,IF(C66&lt;=100,'Enter Closet Order Here'!$Y:$Z,'Enter Additional Product Here'!$G:$H),IF(C66&lt;=100,2,2),FALSE)),"")</f>
        <v/>
      </c>
      <c r="M66" s="122" t="str">
        <f ca="1">IFERROR(IF(C66="","",IF(C66=301,'Print Variations'!$D$5,VLOOKUP(C66,IF(C66&lt;=100,'Enter Closet Order Here'!$F:$L,'Enter Additional Product Here'!$E:$H),IF(C66&lt;=100,7,4),FALSE))),"")</f>
        <v/>
      </c>
      <c r="N66" s="122" t="str">
        <f t="shared" ca="1" si="2"/>
        <v/>
      </c>
      <c r="O66" s="10"/>
      <c r="W66" s="65" t="s">
        <v>657</v>
      </c>
      <c r="X66" s="65" t="s">
        <v>1276</v>
      </c>
      <c r="Z66" s="89" t="str">
        <f t="shared" ref="Z66:Z101" ca="1" si="5">IFERROR(IF(VLOOKUP(AC66,E_OrderInfo,2,FALSE)="","x",VLOOKUP(AC66,E_OrderInfo,2,FALSE)),"x")</f>
        <v>x</v>
      </c>
      <c r="AA66" s="89" t="str">
        <f t="shared" ref="AA66:AA97" ca="1" si="6">IFERROR(IF(VLOOKUP(AC66,E_OrderInfo,9,FALSE)="","x",VLOOKUP(AC66,E_OrderInfo,9,FALSE)),"x")</f>
        <v>x</v>
      </c>
      <c r="AB66" s="89"/>
      <c r="AC66" s="43" t="str">
        <f ca="1">IF(AC65&lt;'Print Variations'!$F$5,AC65+1,IF(AC65='Print Variations'!$F$5,IF('Print Variations'!$F$7=0,IF('Print Variations'!$D$5="$","",IF(IFERROR(MATCH(301,AC$2:AC65,0),0)&gt;0,"",301)),101),IF(AC65&gt;='Print Variations'!$F$7,IF(OR('Print Variations'!$D$5="$",'Print Variations'!$D$5=0),"",IF(IFERROR(MATCH(301,AC$2:AC65,0),0)&gt;0,"",301)),AC65+1)))</f>
        <v/>
      </c>
      <c r="AD66" s="94"/>
      <c r="AE66" s="94"/>
    </row>
    <row r="67" spans="2:31" ht="16" customHeight="1">
      <c r="B67" s="10"/>
      <c r="C67" s="43" t="str">
        <f ca="1">IF(C66&lt;'Print Variations'!$F$5,C66+1,IF(C66='Print Variations'!$F$5,IF('Print Variations'!$F$7=0,IF('Print Variations'!$D$5="$","",IF(IFERROR(MATCH(301,C$13:C66,0),0)&gt;0,"",301)),101),IF(C66&gt;='Print Variations'!$F$7,IF(OR('Print Variations'!$D$5="$",'Print Variations'!$D$5=0),"",IF(IFERROR(MATCH(301,C$13:C66,0),0)&gt;0,"",301)),C66+1)))</f>
        <v/>
      </c>
      <c r="D67" s="157" t="str">
        <f ca="1">IFERROR(IF(C67="","",IF(C67=301,"Sales Tax",VLOOKUP(C67,IF(C67&lt;=100,'Enter Closet Order Here'!$F:$H,'Enter Additional Product Here'!$E:$G),IF(C67&lt;=100,2,3),FALSE))),"")</f>
        <v/>
      </c>
      <c r="E67" s="219" t="str">
        <f ca="1">IFERROR(IF(IF(C67=301,"Sales Tax",VLOOKUP(D67,IF(C67&lt;=100,'Print Here'!$W:$X,'Enter Additional Product Here'!$G:$M),IF(C67&lt;=100,2,3),FALSE))=0,"",IF(C67=301,"Sales Tax",VLOOKUP(D67,IF(C67&lt;=100,'Print Here'!$W:$X,'Enter Additional Product Here'!$G:$M),IF(C67&lt;=100,2,3),FALSE))),"")</f>
        <v/>
      </c>
      <c r="F67" s="219"/>
      <c r="G67" s="219"/>
      <c r="H67" s="219"/>
      <c r="I67" s="219"/>
      <c r="J67" s="219"/>
      <c r="K67" s="121" t="str">
        <f ca="1">IFERROR(IF(C67="","",IF(C67=301,"1",VLOOKUP(C67,IF(C67&lt;=100,'Enter Closet Order Here'!$F:$H,'Enter Additional Product Here'!$E:$H),IF(C67&lt;=100,3,2),FALSE))),"")</f>
        <v/>
      </c>
      <c r="L67" s="122" t="str">
        <f ca="1">IFERROR(IF(C67=301,"",VLOOKUP(D67,IF(C67&lt;=100,'Enter Closet Order Here'!$Y:$Z,'Enter Additional Product Here'!$G:$H),IF(C67&lt;=100,2,2),FALSE)),"")</f>
        <v/>
      </c>
      <c r="M67" s="122" t="str">
        <f ca="1">IFERROR(IF(C67="","",IF(C67=301,'Print Variations'!$D$5,VLOOKUP(C67,IF(C67&lt;=100,'Enter Closet Order Here'!$F:$L,'Enter Additional Product Here'!$E:$H),IF(C67&lt;=100,7,4),FALSE))),"")</f>
        <v/>
      </c>
      <c r="N67" s="122" t="str">
        <f t="shared" ca="1" si="2"/>
        <v/>
      </c>
      <c r="O67" s="10"/>
      <c r="W67" s="65" t="s">
        <v>658</v>
      </c>
      <c r="X67" s="65" t="s">
        <v>1277</v>
      </c>
      <c r="Z67" s="89" t="str">
        <f t="shared" ca="1" si="5"/>
        <v>x</v>
      </c>
      <c r="AA67" s="89" t="str">
        <f t="shared" ca="1" si="6"/>
        <v>x</v>
      </c>
      <c r="AB67" s="89"/>
      <c r="AC67" s="43" t="str">
        <f ca="1">IF(AC66&lt;'Print Variations'!$F$5,AC66+1,IF(AC66='Print Variations'!$F$5,IF('Print Variations'!$F$7=0,IF('Print Variations'!$D$5="$","",IF(IFERROR(MATCH(301,AC$2:AC66,0),0)&gt;0,"",301)),101),IF(AC66&gt;='Print Variations'!$F$7,IF(OR('Print Variations'!$D$5="$",'Print Variations'!$D$5=0),"",IF(IFERROR(MATCH(301,AC$2:AC66,0),0)&gt;0,"",301)),AC66+1)))</f>
        <v/>
      </c>
      <c r="AD67" s="94"/>
      <c r="AE67" s="94"/>
    </row>
    <row r="68" spans="2:31" ht="16" customHeight="1">
      <c r="B68" s="10"/>
      <c r="C68" s="43" t="str">
        <f ca="1">IF(C67&lt;'Print Variations'!$F$5,C67+1,IF(C67='Print Variations'!$F$5,IF('Print Variations'!$F$7=0,IF('Print Variations'!$D$5="$","",IF(IFERROR(MATCH(301,C$13:C67,0),0)&gt;0,"",301)),101),IF(C67&gt;='Print Variations'!$F$7,IF(OR('Print Variations'!$D$5="$",'Print Variations'!$D$5=0),"",IF(IFERROR(MATCH(301,C$13:C67,0),0)&gt;0,"",301)),C67+1)))</f>
        <v/>
      </c>
      <c r="D68" s="157" t="str">
        <f ca="1">IFERROR(IF(C68="","",IF(C68=301,"Sales Tax",VLOOKUP(C68,IF(C68&lt;=100,'Enter Closet Order Here'!$F:$H,'Enter Additional Product Here'!$E:$G),IF(C68&lt;=100,2,3),FALSE))),"")</f>
        <v/>
      </c>
      <c r="E68" s="219" t="str">
        <f ca="1">IFERROR(IF(IF(C68=301,"Sales Tax",VLOOKUP(D68,IF(C68&lt;=100,'Print Here'!$W:$X,'Enter Additional Product Here'!$G:$M),IF(C68&lt;=100,2,3),FALSE))=0,"",IF(C68=301,"Sales Tax",VLOOKUP(D68,IF(C68&lt;=100,'Print Here'!$W:$X,'Enter Additional Product Here'!$G:$M),IF(C68&lt;=100,2,3),FALSE))),"")</f>
        <v/>
      </c>
      <c r="F68" s="219"/>
      <c r="G68" s="219"/>
      <c r="H68" s="219"/>
      <c r="I68" s="219"/>
      <c r="J68" s="219"/>
      <c r="K68" s="121" t="str">
        <f ca="1">IFERROR(IF(C68="","",IF(C68=301,"1",VLOOKUP(C68,IF(C68&lt;=100,'Enter Closet Order Here'!$F:$H,'Enter Additional Product Here'!$E:$H),IF(C68&lt;=100,3,2),FALSE))),"")</f>
        <v/>
      </c>
      <c r="L68" s="122" t="str">
        <f ca="1">IFERROR(IF(C68=301,"",VLOOKUP(D68,IF(C68&lt;=100,'Enter Closet Order Here'!$Y:$Z,'Enter Additional Product Here'!$G:$H),IF(C68&lt;=100,2,2),FALSE)),"")</f>
        <v/>
      </c>
      <c r="M68" s="122" t="str">
        <f ca="1">IFERROR(IF(C68="","",IF(C68=301,'Print Variations'!$D$5,VLOOKUP(C68,IF(C68&lt;=100,'Enter Closet Order Here'!$F:$L,'Enter Additional Product Here'!$E:$H),IF(C68&lt;=100,7,4),FALSE))),"")</f>
        <v/>
      </c>
      <c r="N68" s="122" t="str">
        <f t="shared" ca="1" si="2"/>
        <v/>
      </c>
      <c r="O68" s="10"/>
      <c r="W68" s="65" t="s">
        <v>659</v>
      </c>
      <c r="X68" s="65" t="s">
        <v>1278</v>
      </c>
      <c r="Z68" s="89" t="str">
        <f t="shared" ca="1" si="5"/>
        <v>x</v>
      </c>
      <c r="AA68" s="89" t="str">
        <f t="shared" ca="1" si="6"/>
        <v>x</v>
      </c>
      <c r="AB68" s="89"/>
      <c r="AC68" s="43" t="str">
        <f ca="1">IF(AC67&lt;'Print Variations'!$F$5,AC67+1,IF(AC67='Print Variations'!$F$5,IF('Print Variations'!$F$7=0,IF('Print Variations'!$D$5="$","",IF(IFERROR(MATCH(301,AC$2:AC67,0),0)&gt;0,"",301)),101),IF(AC67&gt;='Print Variations'!$F$7,IF(OR('Print Variations'!$D$5="$",'Print Variations'!$D$5=0),"",IF(IFERROR(MATCH(301,AC$2:AC67,0),0)&gt;0,"",301)),AC67+1)))</f>
        <v/>
      </c>
      <c r="AD68" s="94"/>
      <c r="AE68" s="94"/>
    </row>
    <row r="69" spans="2:31" ht="15" customHeight="1">
      <c r="B69" s="10"/>
      <c r="C69" s="43" t="str">
        <f ca="1">IF(C68&lt;'Print Variations'!$F$5,C68+1,IF(C68='Print Variations'!$F$5,IF('Print Variations'!$F$7=0,IF('Print Variations'!$D$5="$","",IF(IFERROR(MATCH(301,C$13:C68,0),0)&gt;0,"",301)),101),IF(C68&gt;='Print Variations'!$F$7,IF(OR('Print Variations'!$D$5="$",'Print Variations'!$D$5=0),"",IF(IFERROR(MATCH(301,C$13:C68,0),0)&gt;0,"",301)),C68+1)))</f>
        <v/>
      </c>
      <c r="D69" s="157" t="str">
        <f ca="1">IFERROR(IF(C69="","",IF(C69=301,"Sales Tax",VLOOKUP(C69,IF(C69&lt;=100,'Enter Closet Order Here'!$F:$H,'Enter Additional Product Here'!$E:$G),IF(C69&lt;=100,2,3),FALSE))),"")</f>
        <v/>
      </c>
      <c r="E69" s="219" t="str">
        <f ca="1">IFERROR(IF(IF(C69=301,"Sales Tax",VLOOKUP(D69,IF(C69&lt;=100,'Print Here'!$W:$X,'Enter Additional Product Here'!$G:$M),IF(C69&lt;=100,2,3),FALSE))=0,"",IF(C69=301,"Sales Tax",VLOOKUP(D69,IF(C69&lt;=100,'Print Here'!$W:$X,'Enter Additional Product Here'!$G:$M),IF(C69&lt;=100,2,3),FALSE))),"")</f>
        <v/>
      </c>
      <c r="F69" s="219"/>
      <c r="G69" s="219"/>
      <c r="H69" s="219"/>
      <c r="I69" s="219"/>
      <c r="J69" s="219"/>
      <c r="K69" s="121" t="str">
        <f ca="1">IFERROR(IF(C69="","",IF(C69=301,"1",VLOOKUP(C69,IF(C69&lt;=100,'Enter Closet Order Here'!$F:$H,'Enter Additional Product Here'!$E:$H),IF(C69&lt;=100,3,2),FALSE))),"")</f>
        <v/>
      </c>
      <c r="L69" s="122" t="str">
        <f ca="1">IFERROR(IF(C69=301,"",VLOOKUP(D69,IF(C69&lt;=100,'Enter Closet Order Here'!$Y:$Z,'Enter Additional Product Here'!$G:$H),IF(C69&lt;=100,2,2),FALSE)),"")</f>
        <v/>
      </c>
      <c r="M69" s="122" t="str">
        <f ca="1">IFERROR(IF(C69="","",IF(C69=301,'Print Variations'!$D$5,VLOOKUP(C69,IF(C69&lt;=100,'Enter Closet Order Here'!$F:$L,'Enter Additional Product Here'!$E:$H),IF(C69&lt;=100,7,4),FALSE))),"")</f>
        <v/>
      </c>
      <c r="N69" s="122" t="str">
        <f t="shared" ca="1" si="2"/>
        <v/>
      </c>
      <c r="O69" s="10"/>
      <c r="W69" s="65" t="s">
        <v>660</v>
      </c>
      <c r="X69" s="65" t="s">
        <v>1279</v>
      </c>
      <c r="Z69" s="89" t="str">
        <f t="shared" ca="1" si="5"/>
        <v>x</v>
      </c>
      <c r="AA69" s="89" t="str">
        <f t="shared" ca="1" si="6"/>
        <v>x</v>
      </c>
      <c r="AB69" s="89"/>
      <c r="AC69" s="43" t="str">
        <f ca="1">IF(AC68&lt;'Print Variations'!$F$5,AC68+1,IF(AC68='Print Variations'!$F$5,IF('Print Variations'!$F$7=0,IF('Print Variations'!$D$5="$","",IF(IFERROR(MATCH(301,AC$2:AC68,0),0)&gt;0,"",301)),101),IF(AC68&gt;='Print Variations'!$F$7,IF(OR('Print Variations'!$D$5="$",'Print Variations'!$D$5=0),"",IF(IFERROR(MATCH(301,AC$2:AC68,0),0)&gt;0,"",301)),AC68+1)))</f>
        <v/>
      </c>
    </row>
    <row r="70" spans="2:31" ht="15" customHeight="1">
      <c r="B70" s="10"/>
      <c r="C70" s="43" t="str">
        <f ca="1">IF(C69&lt;'Print Variations'!$F$5,C69+1,IF(C69='Print Variations'!$F$5,IF('Print Variations'!$F$7=0,IF('Print Variations'!$D$5="$","",IF(IFERROR(MATCH(301,C$13:C69,0),0)&gt;0,"",301)),101),IF(C69&gt;='Print Variations'!$F$7,IF(OR('Print Variations'!$D$5="$",'Print Variations'!$D$5=0),"",IF(IFERROR(MATCH(301,C$13:C69,0),0)&gt;0,"",301)),C69+1)))</f>
        <v/>
      </c>
      <c r="D70" s="157" t="str">
        <f ca="1">IFERROR(IF(C70="","",IF(C70=301,"Sales Tax",VLOOKUP(C70,IF(C70&lt;=100,'Enter Closet Order Here'!$F:$H,'Enter Additional Product Here'!$E:$G),IF(C70&lt;=100,2,3),FALSE))),"")</f>
        <v/>
      </c>
      <c r="E70" s="219" t="str">
        <f ca="1">IFERROR(IF(IF(C70=301,"Sales Tax",VLOOKUP(D70,IF(C70&lt;=100,'Print Here'!$W:$X,'Enter Additional Product Here'!$G:$M),IF(C70&lt;=100,2,3),FALSE))=0,"",IF(C70=301,"Sales Tax",VLOOKUP(D70,IF(C70&lt;=100,'Print Here'!$W:$X,'Enter Additional Product Here'!$G:$M),IF(C70&lt;=100,2,3),FALSE))),"")</f>
        <v/>
      </c>
      <c r="F70" s="219"/>
      <c r="G70" s="219"/>
      <c r="H70" s="219"/>
      <c r="I70" s="219"/>
      <c r="J70" s="219"/>
      <c r="K70" s="121" t="str">
        <f ca="1">IFERROR(IF(C70="","",IF(C70=301,"1",VLOOKUP(C70,IF(C70&lt;=100,'Enter Closet Order Here'!$F:$H,'Enter Additional Product Here'!$E:$H),IF(C70&lt;=100,3,2),FALSE))),"")</f>
        <v/>
      </c>
      <c r="L70" s="122" t="str">
        <f ca="1">IFERROR(IF(C70=301,"",VLOOKUP(D70,IF(C70&lt;=100,'Enter Closet Order Here'!$Y:$Z,'Enter Additional Product Here'!$G:$H),IF(C70&lt;=100,2,2),FALSE)),"")</f>
        <v/>
      </c>
      <c r="M70" s="122" t="str">
        <f ca="1">IFERROR(IF(C70="","",IF(C70=301,'Print Variations'!$D$5,VLOOKUP(C70,IF(C70&lt;=100,'Enter Closet Order Here'!$F:$L,'Enter Additional Product Here'!$E:$H),IF(C70&lt;=100,7,4),FALSE))),"")</f>
        <v/>
      </c>
      <c r="N70" s="122" t="str">
        <f t="shared" ca="1" si="2"/>
        <v/>
      </c>
      <c r="O70" s="10"/>
      <c r="W70" s="65" t="s">
        <v>661</v>
      </c>
      <c r="X70" s="65" t="s">
        <v>1280</v>
      </c>
      <c r="Z70" s="89" t="str">
        <f t="shared" ca="1" si="5"/>
        <v>x</v>
      </c>
      <c r="AA70" s="89" t="str">
        <f t="shared" ca="1" si="6"/>
        <v>x</v>
      </c>
      <c r="AB70" s="89"/>
      <c r="AC70" s="43" t="str">
        <f ca="1">IF(AC69&lt;'Print Variations'!$F$5,AC69+1,IF(AC69='Print Variations'!$F$5,IF('Print Variations'!$F$7=0,IF('Print Variations'!$D$5="$","",IF(IFERROR(MATCH(301,AC$2:AC69,0),0)&gt;0,"",301)),101),IF(AC69&gt;='Print Variations'!$F$7,IF(OR('Print Variations'!$D$5="$",'Print Variations'!$D$5=0),"",IF(IFERROR(MATCH(301,AC$2:AC69,0),0)&gt;0,"",301)),AC69+1)))</f>
        <v/>
      </c>
    </row>
    <row r="71" spans="2:31" ht="15" customHeight="1">
      <c r="B71" s="10"/>
      <c r="C71" s="43" t="str">
        <f ca="1">IF(C70&lt;'Print Variations'!$F$5,C70+1,IF(C70='Print Variations'!$F$5,IF('Print Variations'!$F$7=0,IF('Print Variations'!$D$5="$","",IF(IFERROR(MATCH(301,C$13:C70,0),0)&gt;0,"",301)),101),IF(C70&gt;='Print Variations'!$F$7,IF(OR('Print Variations'!$D$5="$",'Print Variations'!$D$5=0),"",IF(IFERROR(MATCH(301,C$13:C70,0),0)&gt;0,"",301)),C70+1)))</f>
        <v/>
      </c>
      <c r="D71" s="157" t="str">
        <f ca="1">IFERROR(IF(C71="","",IF(C71=301,"Sales Tax",VLOOKUP(C71,IF(C71&lt;=100,'Enter Closet Order Here'!$F:$H,'Enter Additional Product Here'!$E:$G),IF(C71&lt;=100,2,3),FALSE))),"")</f>
        <v/>
      </c>
      <c r="E71" s="219" t="str">
        <f ca="1">IFERROR(IF(IF(C71=301,"Sales Tax",VLOOKUP(D71,IF(C71&lt;=100,'Print Here'!$W:$X,'Enter Additional Product Here'!$G:$M),IF(C71&lt;=100,2,3),FALSE))=0,"",IF(C71=301,"Sales Tax",VLOOKUP(D71,IF(C71&lt;=100,'Print Here'!$W:$X,'Enter Additional Product Here'!$G:$M),IF(C71&lt;=100,2,3),FALSE))),"")</f>
        <v/>
      </c>
      <c r="F71" s="219"/>
      <c r="G71" s="219"/>
      <c r="H71" s="219"/>
      <c r="I71" s="219"/>
      <c r="J71" s="219"/>
      <c r="K71" s="121" t="str">
        <f ca="1">IFERROR(IF(C71="","",IF(C71=301,"1",VLOOKUP(C71,IF(C71&lt;=100,'Enter Closet Order Here'!$F:$H,'Enter Additional Product Here'!$E:$H),IF(C71&lt;=100,3,2),FALSE))),"")</f>
        <v/>
      </c>
      <c r="L71" s="122" t="str">
        <f ca="1">IFERROR(IF(C71=301,"",VLOOKUP(D71,IF(C71&lt;=100,'Enter Closet Order Here'!$Y:$Z,'Enter Additional Product Here'!$G:$H),IF(C71&lt;=100,2,2),FALSE)),"")</f>
        <v/>
      </c>
      <c r="M71" s="122" t="str">
        <f ca="1">IFERROR(IF(C71="","",IF(C71=301,'Print Variations'!$D$5,VLOOKUP(C71,IF(C71&lt;=100,'Enter Closet Order Here'!$F:$L,'Enter Additional Product Here'!$E:$H),IF(C71&lt;=100,7,4),FALSE))),"")</f>
        <v/>
      </c>
      <c r="N71" s="122" t="str">
        <f t="shared" ca="1" si="2"/>
        <v/>
      </c>
      <c r="O71" s="10"/>
      <c r="W71" s="65" t="s">
        <v>662</v>
      </c>
      <c r="X71" s="65" t="s">
        <v>1281</v>
      </c>
      <c r="Z71" s="89" t="str">
        <f t="shared" ca="1" si="5"/>
        <v>x</v>
      </c>
      <c r="AA71" s="89" t="str">
        <f t="shared" ca="1" si="6"/>
        <v>x</v>
      </c>
      <c r="AB71" s="89"/>
      <c r="AC71" s="43" t="str">
        <f ca="1">IF(AC70&lt;'Print Variations'!$F$5,AC70+1,IF(AC70='Print Variations'!$F$5,IF('Print Variations'!$F$7=0,IF('Print Variations'!$D$5="$","",IF(IFERROR(MATCH(301,AC$2:AC70,0),0)&gt;0,"",301)),101),IF(AC70&gt;='Print Variations'!$F$7,IF(OR('Print Variations'!$D$5="$",'Print Variations'!$D$5=0),"",IF(IFERROR(MATCH(301,AC$2:AC70,0),0)&gt;0,"",301)),AC70+1)))</f>
        <v/>
      </c>
    </row>
    <row r="72" spans="2:31" ht="15" customHeight="1">
      <c r="B72" s="10"/>
      <c r="C72" s="43" t="str">
        <f ca="1">IF(C71&lt;'Print Variations'!$F$5,C71+1,IF(C71='Print Variations'!$F$5,IF('Print Variations'!$F$7=0,IF('Print Variations'!$D$5="$","",IF(IFERROR(MATCH(301,C$13:C71,0),0)&gt;0,"",301)),101),IF(C71&gt;='Print Variations'!$F$7,IF(OR('Print Variations'!$D$5="$",'Print Variations'!$D$5=0),"",IF(IFERROR(MATCH(301,C$13:C71,0),0)&gt;0,"",301)),C71+1)))</f>
        <v/>
      </c>
      <c r="D72" s="157" t="str">
        <f ca="1">IFERROR(IF(C72="","",IF(C72=301,"Sales Tax",VLOOKUP(C72,IF(C72&lt;=100,'Enter Closet Order Here'!$F:$H,'Enter Additional Product Here'!$E:$G),IF(C72&lt;=100,2,3),FALSE))),"")</f>
        <v/>
      </c>
      <c r="E72" s="219" t="str">
        <f ca="1">IFERROR(IF(IF(C72=301,"Sales Tax",VLOOKUP(D72,IF(C72&lt;=100,'Print Here'!$W:$X,'Enter Additional Product Here'!$G:$M),IF(C72&lt;=100,2,3),FALSE))=0,"",IF(C72=301,"Sales Tax",VLOOKUP(D72,IF(C72&lt;=100,'Print Here'!$W:$X,'Enter Additional Product Here'!$G:$M),IF(C72&lt;=100,2,3),FALSE))),"")</f>
        <v/>
      </c>
      <c r="F72" s="219"/>
      <c r="G72" s="219"/>
      <c r="H72" s="219"/>
      <c r="I72" s="219"/>
      <c r="J72" s="219"/>
      <c r="K72" s="121" t="str">
        <f ca="1">IFERROR(IF(C72="","",IF(C72=301,"1",VLOOKUP(C72,IF(C72&lt;=100,'Enter Closet Order Here'!$F:$H,'Enter Additional Product Here'!$E:$H),IF(C72&lt;=100,3,2),FALSE))),"")</f>
        <v/>
      </c>
      <c r="L72" s="122" t="str">
        <f ca="1">IFERROR(IF(C72=301,"",VLOOKUP(D72,IF(C72&lt;=100,'Enter Closet Order Here'!$Y:$Z,'Enter Additional Product Here'!$G:$H),IF(C72&lt;=100,2,2),FALSE)),"")</f>
        <v/>
      </c>
      <c r="M72" s="122" t="str">
        <f ca="1">IFERROR(IF(C72="","",IF(C72=301,'Print Variations'!$D$5,VLOOKUP(C72,IF(C72&lt;=100,'Enter Closet Order Here'!$F:$L,'Enter Additional Product Here'!$E:$H),IF(C72&lt;=100,7,4),FALSE))),"")</f>
        <v/>
      </c>
      <c r="N72" s="122" t="str">
        <f t="shared" ca="1" si="2"/>
        <v/>
      </c>
      <c r="O72" s="10"/>
      <c r="W72" s="65" t="s">
        <v>663</v>
      </c>
      <c r="X72" s="65" t="s">
        <v>1282</v>
      </c>
      <c r="Z72" s="89" t="str">
        <f t="shared" ca="1" si="5"/>
        <v>x</v>
      </c>
      <c r="AA72" s="89" t="str">
        <f t="shared" ca="1" si="6"/>
        <v>x</v>
      </c>
      <c r="AB72" s="89"/>
      <c r="AC72" s="43" t="str">
        <f ca="1">IF(AC71&lt;'Print Variations'!$F$5,AC71+1,IF(AC71='Print Variations'!$F$5,IF('Print Variations'!$F$7=0,IF('Print Variations'!$D$5="$","",IF(IFERROR(MATCH(301,AC$2:AC71,0),0)&gt;0,"",301)),101),IF(AC71&gt;='Print Variations'!$F$7,IF(OR('Print Variations'!$D$5="$",'Print Variations'!$D$5=0),"",IF(IFERROR(MATCH(301,AC$2:AC71,0),0)&gt;0,"",301)),AC71+1)))</f>
        <v/>
      </c>
    </row>
    <row r="73" spans="2:31" ht="15" customHeight="1">
      <c r="B73" s="10"/>
      <c r="C73" s="43" t="str">
        <f ca="1">IF(C72&lt;'Print Variations'!$F$5,C72+1,IF(C72='Print Variations'!$F$5,IF('Print Variations'!$F$7=0,IF('Print Variations'!$D$5="$","",IF(IFERROR(MATCH(301,C$13:C72,0),0)&gt;0,"",301)),101),IF(C72&gt;='Print Variations'!$F$7,IF(OR('Print Variations'!$D$5="$",'Print Variations'!$D$5=0),"",IF(IFERROR(MATCH(301,C$13:C72,0),0)&gt;0,"",301)),C72+1)))</f>
        <v/>
      </c>
      <c r="D73" s="157" t="str">
        <f ca="1">IFERROR(IF(C73="","",IF(C73=301,"Sales Tax",VLOOKUP(C73,IF(C73&lt;=100,'Enter Closet Order Here'!$F:$H,'Enter Additional Product Here'!$E:$G),IF(C73&lt;=100,2,3),FALSE))),"")</f>
        <v/>
      </c>
      <c r="E73" s="219" t="str">
        <f ca="1">IFERROR(IF(IF(C73=301,"Sales Tax",VLOOKUP(D73,IF(C73&lt;=100,'Print Here'!$W:$X,'Enter Additional Product Here'!$G:$M),IF(C73&lt;=100,2,3),FALSE))=0,"",IF(C73=301,"Sales Tax",VLOOKUP(D73,IF(C73&lt;=100,'Print Here'!$W:$X,'Enter Additional Product Here'!$G:$M),IF(C73&lt;=100,2,3),FALSE))),"")</f>
        <v/>
      </c>
      <c r="F73" s="219"/>
      <c r="G73" s="219"/>
      <c r="H73" s="219"/>
      <c r="I73" s="219"/>
      <c r="J73" s="219"/>
      <c r="K73" s="121" t="str">
        <f ca="1">IFERROR(IF(C73="","",IF(C73=301,"1",VLOOKUP(C73,IF(C73&lt;=100,'Enter Closet Order Here'!$F:$H,'Enter Additional Product Here'!$E:$H),IF(C73&lt;=100,3,2),FALSE))),"")</f>
        <v/>
      </c>
      <c r="L73" s="122" t="str">
        <f ca="1">IFERROR(IF(C73=301,"",VLOOKUP(D73,IF(C73&lt;=100,'Enter Closet Order Here'!$Y:$Z,'Enter Additional Product Here'!$G:$H),IF(C73&lt;=100,2,2),FALSE)),"")</f>
        <v/>
      </c>
      <c r="M73" s="122" t="str">
        <f ca="1">IFERROR(IF(C73="","",IF(C73=301,'Print Variations'!$D$5,VLOOKUP(C73,IF(C73&lt;=100,'Enter Closet Order Here'!$F:$L,'Enter Additional Product Here'!$E:$H),IF(C73&lt;=100,7,4),FALSE))),"")</f>
        <v/>
      </c>
      <c r="N73" s="122" t="str">
        <f t="shared" ca="1" si="2"/>
        <v/>
      </c>
      <c r="O73" s="10"/>
      <c r="W73" s="65" t="s">
        <v>664</v>
      </c>
      <c r="X73" s="65" t="s">
        <v>1283</v>
      </c>
      <c r="Z73" s="89" t="str">
        <f t="shared" ca="1" si="5"/>
        <v>x</v>
      </c>
      <c r="AA73" s="89" t="str">
        <f t="shared" ca="1" si="6"/>
        <v>x</v>
      </c>
      <c r="AB73" s="89"/>
      <c r="AC73" s="43" t="str">
        <f ca="1">IF(AC72&lt;'Print Variations'!$F$5,AC72+1,IF(AC72='Print Variations'!$F$5,IF('Print Variations'!$F$7=0,IF('Print Variations'!$D$5="$","",IF(IFERROR(MATCH(301,AC$2:AC72,0),0)&gt;0,"",301)),101),IF(AC72&gt;='Print Variations'!$F$7,IF(OR('Print Variations'!$D$5="$",'Print Variations'!$D$5=0),"",IF(IFERROR(MATCH(301,AC$2:AC72,0),0)&gt;0,"",301)),AC72+1)))</f>
        <v/>
      </c>
    </row>
    <row r="74" spans="2:31" ht="15" customHeight="1">
      <c r="B74" s="10"/>
      <c r="C74" s="43" t="str">
        <f ca="1">IF(C73&lt;'Print Variations'!$F$5,C73+1,IF(C73='Print Variations'!$F$5,IF('Print Variations'!$F$7=0,IF('Print Variations'!$D$5="$","",IF(IFERROR(MATCH(301,C$13:C73,0),0)&gt;0,"",301)),101),IF(C73&gt;='Print Variations'!$F$7,IF(OR('Print Variations'!$D$5="$",'Print Variations'!$D$5=0),"",IF(IFERROR(MATCH(301,C$13:C73,0),0)&gt;0,"",301)),C73+1)))</f>
        <v/>
      </c>
      <c r="D74" s="157" t="str">
        <f ca="1">IFERROR(IF(C74="","",IF(C74=301,"Sales Tax",VLOOKUP(C74,IF(C74&lt;=100,'Enter Closet Order Here'!$F:$H,'Enter Additional Product Here'!$E:$G),IF(C74&lt;=100,2,3),FALSE))),"")</f>
        <v/>
      </c>
      <c r="E74" s="219" t="str">
        <f ca="1">IFERROR(IF(IF(C74=301,"Sales Tax",VLOOKUP(D74,IF(C74&lt;=100,'Print Here'!$W:$X,'Enter Additional Product Here'!$G:$M),IF(C74&lt;=100,2,3),FALSE))=0,"",IF(C74=301,"Sales Tax",VLOOKUP(D74,IF(C74&lt;=100,'Print Here'!$W:$X,'Enter Additional Product Here'!$G:$M),IF(C74&lt;=100,2,3),FALSE))),"")</f>
        <v/>
      </c>
      <c r="F74" s="219"/>
      <c r="G74" s="219"/>
      <c r="H74" s="219"/>
      <c r="I74" s="219"/>
      <c r="J74" s="219"/>
      <c r="K74" s="121" t="str">
        <f ca="1">IFERROR(IF(C74="","",IF(C74=301,"1",VLOOKUP(C74,IF(C74&lt;=100,'Enter Closet Order Here'!$F:$H,'Enter Additional Product Here'!$E:$H),IF(C74&lt;=100,3,2),FALSE))),"")</f>
        <v/>
      </c>
      <c r="L74" s="122" t="str">
        <f ca="1">IFERROR(IF(C74=301,"",VLOOKUP(D74,IF(C74&lt;=100,'Enter Closet Order Here'!$Y:$Z,'Enter Additional Product Here'!$G:$H),IF(C74&lt;=100,2,2),FALSE)),"")</f>
        <v/>
      </c>
      <c r="M74" s="122" t="str">
        <f ca="1">IFERROR(IF(C74="","",IF(C74=301,'Print Variations'!$D$5,VLOOKUP(C74,IF(C74&lt;=100,'Enter Closet Order Here'!$F:$L,'Enter Additional Product Here'!$E:$H),IF(C74&lt;=100,7,4),FALSE))),"")</f>
        <v/>
      </c>
      <c r="N74" s="122" t="str">
        <f t="shared" ca="1" si="2"/>
        <v/>
      </c>
      <c r="O74" s="10"/>
      <c r="W74" s="65" t="s">
        <v>665</v>
      </c>
      <c r="X74" s="65" t="s">
        <v>1284</v>
      </c>
      <c r="Z74" s="89" t="str">
        <f t="shared" ca="1" si="5"/>
        <v>x</v>
      </c>
      <c r="AA74" s="89" t="str">
        <f t="shared" ca="1" si="6"/>
        <v>x</v>
      </c>
      <c r="AB74" s="89"/>
      <c r="AC74" s="43" t="str">
        <f ca="1">IF(AC73&lt;'Print Variations'!$F$5,AC73+1,IF(AC73='Print Variations'!$F$5,IF('Print Variations'!$F$7=0,IF('Print Variations'!$D$5="$","",IF(IFERROR(MATCH(301,AC$2:AC73,0),0)&gt;0,"",301)),101),IF(AC73&gt;='Print Variations'!$F$7,IF(OR('Print Variations'!$D$5="$",'Print Variations'!$D$5=0),"",IF(IFERROR(MATCH(301,AC$2:AC73,0),0)&gt;0,"",301)),AC73+1)))</f>
        <v/>
      </c>
    </row>
    <row r="75" spans="2:31" ht="15" customHeight="1">
      <c r="B75" s="10"/>
      <c r="C75" s="43" t="str">
        <f ca="1">IF(C74&lt;'Print Variations'!$F$5,C74+1,IF(C74='Print Variations'!$F$5,IF('Print Variations'!$F$7=0,IF('Print Variations'!$D$5="$","",IF(IFERROR(MATCH(301,C$13:C74,0),0)&gt;0,"",301)),101),IF(C74&gt;='Print Variations'!$F$7,IF(OR('Print Variations'!$D$5="$",'Print Variations'!$D$5=0),"",IF(IFERROR(MATCH(301,C$13:C74,0),0)&gt;0,"",301)),C74+1)))</f>
        <v/>
      </c>
      <c r="D75" s="157" t="str">
        <f ca="1">IFERROR(IF(C75="","",IF(C75=301,"Sales Tax",VLOOKUP(C75,IF(C75&lt;=100,'Enter Closet Order Here'!$F:$H,'Enter Additional Product Here'!$E:$G),IF(C75&lt;=100,2,3),FALSE))),"")</f>
        <v/>
      </c>
      <c r="E75" s="219" t="str">
        <f ca="1">IFERROR(IF(IF(C75=301,"Sales Tax",VLOOKUP(D75,IF(C75&lt;=100,'Print Here'!$W:$X,'Enter Additional Product Here'!$G:$M),IF(C75&lt;=100,2,3),FALSE))=0,"",IF(C75=301,"Sales Tax",VLOOKUP(D75,IF(C75&lt;=100,'Print Here'!$W:$X,'Enter Additional Product Here'!$G:$M),IF(C75&lt;=100,2,3),FALSE))),"")</f>
        <v/>
      </c>
      <c r="F75" s="219"/>
      <c r="G75" s="219"/>
      <c r="H75" s="219"/>
      <c r="I75" s="219"/>
      <c r="J75" s="219"/>
      <c r="K75" s="121" t="str">
        <f ca="1">IFERROR(IF(C75="","",IF(C75=301,"1",VLOOKUP(C75,IF(C75&lt;=100,'Enter Closet Order Here'!$F:$H,'Enter Additional Product Here'!$E:$H),IF(C75&lt;=100,3,2),FALSE))),"")</f>
        <v/>
      </c>
      <c r="L75" s="122" t="str">
        <f ca="1">IFERROR(IF(C75=301,"",VLOOKUP(D75,IF(C75&lt;=100,'Enter Closet Order Here'!$Y:$Z,'Enter Additional Product Here'!$G:$H),IF(C75&lt;=100,2,2),FALSE)),"")</f>
        <v/>
      </c>
      <c r="M75" s="122" t="str">
        <f ca="1">IFERROR(IF(C75="","",IF(C75=301,'Print Variations'!$D$5,VLOOKUP(C75,IF(C75&lt;=100,'Enter Closet Order Here'!$F:$L,'Enter Additional Product Here'!$E:$H),IF(C75&lt;=100,7,4),FALSE))),"")</f>
        <v/>
      </c>
      <c r="N75" s="122" t="str">
        <f t="shared" ca="1" si="2"/>
        <v/>
      </c>
      <c r="O75" s="10"/>
      <c r="W75" s="65" t="s">
        <v>666</v>
      </c>
      <c r="X75" s="65" t="s">
        <v>1285</v>
      </c>
      <c r="Z75" s="89" t="str">
        <f t="shared" ca="1" si="5"/>
        <v>x</v>
      </c>
      <c r="AA75" s="89" t="str">
        <f t="shared" ca="1" si="6"/>
        <v>x</v>
      </c>
      <c r="AB75" s="89"/>
      <c r="AC75" s="43" t="str">
        <f ca="1">IF(AC74&lt;'Print Variations'!$F$5,AC74+1,IF(AC74='Print Variations'!$F$5,IF('Print Variations'!$F$7=0,IF('Print Variations'!$D$5="$","",IF(IFERROR(MATCH(301,AC$2:AC74,0),0)&gt;0,"",301)),101),IF(AC74&gt;='Print Variations'!$F$7,IF(OR('Print Variations'!$D$5="$",'Print Variations'!$D$5=0),"",IF(IFERROR(MATCH(301,AC$2:AC74,0),0)&gt;0,"",301)),AC74+1)))</f>
        <v/>
      </c>
    </row>
    <row r="76" spans="2:31" ht="15" customHeight="1">
      <c r="B76" s="10"/>
      <c r="C76" s="43" t="str">
        <f ca="1">IF(C75&lt;'Print Variations'!$F$5,C75+1,IF(C75='Print Variations'!$F$5,IF('Print Variations'!$F$7=0,IF('Print Variations'!$D$5="$","",IF(IFERROR(MATCH(301,C$13:C75,0),0)&gt;0,"",301)),101),IF(C75&gt;='Print Variations'!$F$7,IF(OR('Print Variations'!$D$5="$",'Print Variations'!$D$5=0),"",IF(IFERROR(MATCH(301,C$13:C75,0),0)&gt;0,"",301)),C75+1)))</f>
        <v/>
      </c>
      <c r="D76" s="157" t="str">
        <f ca="1">IFERROR(IF(C76="","",IF(C76=301,"Sales Tax",VLOOKUP(C76,IF(C76&lt;=100,'Enter Closet Order Here'!$F:$H,'Enter Additional Product Here'!$E:$G),IF(C76&lt;=100,2,3),FALSE))),"")</f>
        <v/>
      </c>
      <c r="E76" s="219" t="str">
        <f ca="1">IFERROR(IF(IF(C76=301,"Sales Tax",VLOOKUP(D76,IF(C76&lt;=100,'Print Here'!$W:$X,'Enter Additional Product Here'!$G:$M),IF(C76&lt;=100,2,3),FALSE))=0,"",IF(C76=301,"Sales Tax",VLOOKUP(D76,IF(C76&lt;=100,'Print Here'!$W:$X,'Enter Additional Product Here'!$G:$M),IF(C76&lt;=100,2,3),FALSE))),"")</f>
        <v/>
      </c>
      <c r="F76" s="219"/>
      <c r="G76" s="219"/>
      <c r="H76" s="219"/>
      <c r="I76" s="219"/>
      <c r="J76" s="219"/>
      <c r="K76" s="121" t="str">
        <f ca="1">IFERROR(IF(C76="","",IF(C76=301,"1",VLOOKUP(C76,IF(C76&lt;=100,'Enter Closet Order Here'!$F:$H,'Enter Additional Product Here'!$E:$H),IF(C76&lt;=100,3,2),FALSE))),"")</f>
        <v/>
      </c>
      <c r="L76" s="122" t="str">
        <f ca="1">IFERROR(IF(C76=301,"",VLOOKUP(D76,IF(C76&lt;=100,'Enter Closet Order Here'!$Y:$Z,'Enter Additional Product Here'!$G:$H),IF(C76&lt;=100,2,2),FALSE)),"")</f>
        <v/>
      </c>
      <c r="M76" s="122" t="str">
        <f ca="1">IFERROR(IF(C76="","",IF(C76=301,'Print Variations'!$D$5,VLOOKUP(C76,IF(C76&lt;=100,'Enter Closet Order Here'!$F:$L,'Enter Additional Product Here'!$E:$H),IF(C76&lt;=100,7,4),FALSE))),"")</f>
        <v/>
      </c>
      <c r="N76" s="122" t="str">
        <f t="shared" ca="1" si="2"/>
        <v/>
      </c>
      <c r="O76" s="10"/>
      <c r="W76" s="65" t="s">
        <v>667</v>
      </c>
      <c r="X76" s="65" t="s">
        <v>1286</v>
      </c>
      <c r="Z76" s="89" t="str">
        <f t="shared" ca="1" si="5"/>
        <v>x</v>
      </c>
      <c r="AA76" s="89" t="str">
        <f t="shared" ca="1" si="6"/>
        <v>x</v>
      </c>
      <c r="AB76" s="89"/>
      <c r="AC76" s="43" t="str">
        <f ca="1">IF(AC75&lt;'Print Variations'!$F$5,AC75+1,IF(AC75='Print Variations'!$F$5,IF('Print Variations'!$F$7=0,IF('Print Variations'!$D$5="$","",IF(IFERROR(MATCH(301,AC$2:AC75,0),0)&gt;0,"",301)),101),IF(AC75&gt;='Print Variations'!$F$7,IF(OR('Print Variations'!$D$5="$",'Print Variations'!$D$5=0),"",IF(IFERROR(MATCH(301,AC$2:AC75,0),0)&gt;0,"",301)),AC75+1)))</f>
        <v/>
      </c>
    </row>
    <row r="77" spans="2:31" ht="15" customHeight="1">
      <c r="B77" s="10"/>
      <c r="C77" s="43" t="str">
        <f ca="1">IF(C76&lt;'Print Variations'!$F$5,C76+1,IF(C76='Print Variations'!$F$5,IF('Print Variations'!$F$7=0,IF('Print Variations'!$D$5="$","",IF(IFERROR(MATCH(301,C$13:C76,0),0)&gt;0,"",301)),101),IF(C76&gt;='Print Variations'!$F$7,IF(OR('Print Variations'!$D$5="$",'Print Variations'!$D$5=0),"",IF(IFERROR(MATCH(301,C$13:C76,0),0)&gt;0,"",301)),C76+1)))</f>
        <v/>
      </c>
      <c r="D77" s="157" t="str">
        <f ca="1">IFERROR(IF(C77="","",IF(C77=301,"Sales Tax",VLOOKUP(C77,IF(C77&lt;=100,'Enter Closet Order Here'!$F:$H,'Enter Additional Product Here'!$E:$G),IF(C77&lt;=100,2,3),FALSE))),"")</f>
        <v/>
      </c>
      <c r="E77" s="219" t="str">
        <f ca="1">IFERROR(IF(IF(C77=301,"Sales Tax",VLOOKUP(D77,IF(C77&lt;=100,'Print Here'!$W:$X,'Enter Additional Product Here'!$G:$M),IF(C77&lt;=100,2,3),FALSE))=0,"",IF(C77=301,"Sales Tax",VLOOKUP(D77,IF(C77&lt;=100,'Print Here'!$W:$X,'Enter Additional Product Here'!$G:$M),IF(C77&lt;=100,2,3),FALSE))),"")</f>
        <v/>
      </c>
      <c r="F77" s="219"/>
      <c r="G77" s="219"/>
      <c r="H77" s="219"/>
      <c r="I77" s="219"/>
      <c r="J77" s="219"/>
      <c r="K77" s="121" t="str">
        <f ca="1">IFERROR(IF(C77="","",IF(C77=301,"1",VLOOKUP(C77,IF(C77&lt;=100,'Enter Closet Order Here'!$F:$H,'Enter Additional Product Here'!$E:$H),IF(C77&lt;=100,3,2),FALSE))),"")</f>
        <v/>
      </c>
      <c r="L77" s="122" t="str">
        <f ca="1">IFERROR(IF(C77=301,"",VLOOKUP(D77,IF(C77&lt;=100,'Enter Closet Order Here'!$Y:$Z,'Enter Additional Product Here'!$G:$H),IF(C77&lt;=100,2,2),FALSE)),"")</f>
        <v/>
      </c>
      <c r="M77" s="122" t="str">
        <f ca="1">IFERROR(IF(C77="","",IF(C77=301,'Print Variations'!$D$5,VLOOKUP(C77,IF(C77&lt;=100,'Enter Closet Order Here'!$F:$L,'Enter Additional Product Here'!$E:$H),IF(C77&lt;=100,7,4),FALSE))),"")</f>
        <v/>
      </c>
      <c r="N77" s="122" t="str">
        <f t="shared" ca="1" si="2"/>
        <v/>
      </c>
      <c r="O77" s="10"/>
      <c r="W77" s="65" t="s">
        <v>668</v>
      </c>
      <c r="X77" s="65" t="s">
        <v>1287</v>
      </c>
      <c r="Z77" s="89" t="str">
        <f t="shared" ca="1" si="5"/>
        <v>x</v>
      </c>
      <c r="AA77" s="89" t="str">
        <f t="shared" ca="1" si="6"/>
        <v>x</v>
      </c>
      <c r="AB77" s="89"/>
      <c r="AC77" s="43" t="str">
        <f ca="1">IF(AC76&lt;'Print Variations'!$F$5,AC76+1,IF(AC76='Print Variations'!$F$5,IF('Print Variations'!$F$7=0,IF('Print Variations'!$D$5="$","",IF(IFERROR(MATCH(301,AC$2:AC76,0),0)&gt;0,"",301)),101),IF(AC76&gt;='Print Variations'!$F$7,IF(OR('Print Variations'!$D$5="$",'Print Variations'!$D$5=0),"",IF(IFERROR(MATCH(301,AC$2:AC76,0),0)&gt;0,"",301)),AC76+1)))</f>
        <v/>
      </c>
    </row>
    <row r="78" spans="2:31" ht="15" customHeight="1">
      <c r="B78" s="10"/>
      <c r="C78" s="43" t="str">
        <f ca="1">IF(C77&lt;'Print Variations'!$F$5,C77+1,IF(C77='Print Variations'!$F$5,IF('Print Variations'!$F$7=0,IF('Print Variations'!$D$5="$","",IF(IFERROR(MATCH(301,C$13:C77,0),0)&gt;0,"",301)),101),IF(C77&gt;='Print Variations'!$F$7,IF(OR('Print Variations'!$D$5="$",'Print Variations'!$D$5=0),"",IF(IFERROR(MATCH(301,C$13:C77,0),0)&gt;0,"",301)),C77+1)))</f>
        <v/>
      </c>
      <c r="D78" s="157" t="str">
        <f ca="1">IFERROR(IF(C78="","",IF(C78=301,"Sales Tax",VLOOKUP(C78,IF(C78&lt;=100,'Enter Closet Order Here'!$F:$H,'Enter Additional Product Here'!$E:$G),IF(C78&lt;=100,2,3),FALSE))),"")</f>
        <v/>
      </c>
      <c r="E78" s="219" t="str">
        <f ca="1">IFERROR(IF(IF(C78=301,"Sales Tax",VLOOKUP(D78,IF(C78&lt;=100,'Print Here'!$W:$X,'Enter Additional Product Here'!$G:$M),IF(C78&lt;=100,2,3),FALSE))=0,"",IF(C78=301,"Sales Tax",VLOOKUP(D78,IF(C78&lt;=100,'Print Here'!$W:$X,'Enter Additional Product Here'!$G:$M),IF(C78&lt;=100,2,3),FALSE))),"")</f>
        <v/>
      </c>
      <c r="F78" s="219"/>
      <c r="G78" s="219"/>
      <c r="H78" s="219"/>
      <c r="I78" s="219"/>
      <c r="J78" s="219"/>
      <c r="K78" s="121" t="str">
        <f ca="1">IFERROR(IF(C78="","",IF(C78=301,"1",VLOOKUP(C78,IF(C78&lt;=100,'Enter Closet Order Here'!$F:$H,'Enter Additional Product Here'!$E:$H),IF(C78&lt;=100,3,2),FALSE))),"")</f>
        <v/>
      </c>
      <c r="L78" s="122" t="str">
        <f ca="1">IFERROR(IF(C78=301,"",VLOOKUP(D78,IF(C78&lt;=100,'Enter Closet Order Here'!$Y:$Z,'Enter Additional Product Here'!$G:$H),IF(C78&lt;=100,2,2),FALSE)),"")</f>
        <v/>
      </c>
      <c r="M78" s="122" t="str">
        <f ca="1">IFERROR(IF(C78="","",IF(C78=301,'Print Variations'!$D$5,VLOOKUP(C78,IF(C78&lt;=100,'Enter Closet Order Here'!$F:$L,'Enter Additional Product Here'!$E:$H),IF(C78&lt;=100,7,4),FALSE))),"")</f>
        <v/>
      </c>
      <c r="N78" s="122" t="str">
        <f ca="1">IFERROR(M78*K78,"")</f>
        <v/>
      </c>
      <c r="O78" s="10"/>
      <c r="W78" s="65" t="s">
        <v>669</v>
      </c>
      <c r="X78" s="65" t="s">
        <v>1288</v>
      </c>
      <c r="Z78" s="89" t="str">
        <f t="shared" ca="1" si="5"/>
        <v>x</v>
      </c>
      <c r="AA78" s="89" t="str">
        <f t="shared" ca="1" si="6"/>
        <v>x</v>
      </c>
      <c r="AB78" s="89"/>
      <c r="AC78" s="43" t="str">
        <f ca="1">IF(AC77&lt;'Print Variations'!$F$5,AC77+1,IF(AC77='Print Variations'!$F$5,IF('Print Variations'!$F$7=0,IF('Print Variations'!$D$5="$","",IF(IFERROR(MATCH(301,AC$2:AC77,0),0)&gt;0,"",301)),101),IF(AC77&gt;='Print Variations'!$F$7,IF(OR('Print Variations'!$D$5="$",'Print Variations'!$D$5=0),"",IF(IFERROR(MATCH(301,AC$2:AC77,0),0)&gt;0,"",301)),AC77+1)))</f>
        <v/>
      </c>
    </row>
    <row r="79" spans="2:31" ht="15" customHeight="1">
      <c r="B79" s="10"/>
      <c r="C79" s="43" t="str">
        <f ca="1">IF(C78&lt;'Print Variations'!$F$5,C78+1,IF(C78='Print Variations'!$F$5,IF('Print Variations'!$F$7=0,IF('Print Variations'!$D$5="$","",IF(IFERROR(MATCH(301,C$13:C78,0),0)&gt;0,"",301)),101),IF(C78&gt;='Print Variations'!$F$7,IF(OR('Print Variations'!$D$5="$",'Print Variations'!$D$5=0),"",IF(IFERROR(MATCH(301,C$13:C78,0),0)&gt;0,"",301)),C78+1)))</f>
        <v/>
      </c>
      <c r="D79" s="157" t="str">
        <f ca="1">IFERROR(IF(C79="","",IF(C79=301,"Sales Tax",VLOOKUP(C79,IF(C79&lt;=100,'Enter Closet Order Here'!$F:$H,'Enter Additional Product Here'!$E:$G),IF(C79&lt;=100,2,3),FALSE))),"")</f>
        <v/>
      </c>
      <c r="E79" s="219" t="str">
        <f ca="1">IFERROR(IF(IF(C79=301,"Sales Tax",VLOOKUP(D79,IF(C79&lt;=100,'Print Here'!$W:$X,'Enter Additional Product Here'!$G:$M),IF(C79&lt;=100,2,3),FALSE))=0,"",IF(C79=301,"Sales Tax",VLOOKUP(D79,IF(C79&lt;=100,'Print Here'!$W:$X,'Enter Additional Product Here'!$G:$M),IF(C79&lt;=100,2,3),FALSE))),"")</f>
        <v/>
      </c>
      <c r="F79" s="219"/>
      <c r="G79" s="219"/>
      <c r="H79" s="219"/>
      <c r="I79" s="219"/>
      <c r="J79" s="219"/>
      <c r="K79" s="121" t="str">
        <f ca="1">IFERROR(IF(C79="","",IF(C79=301,"1",VLOOKUP(C79,IF(C79&lt;=100,'Enter Closet Order Here'!$F:$H,'Enter Additional Product Here'!$E:$H),IF(C79&lt;=100,3,2),FALSE))),"")</f>
        <v/>
      </c>
      <c r="L79" s="122" t="str">
        <f ca="1">IFERROR(IF(C79=301,"",VLOOKUP(D79,IF(C79&lt;=100,'Enter Closet Order Here'!$Y:$Z,'Enter Additional Product Here'!$G:$H),IF(C79&lt;=100,2,2),FALSE)),"")</f>
        <v/>
      </c>
      <c r="M79" s="122" t="str">
        <f ca="1">IFERROR(IF(C79="","",IF(C79=301,'Print Variations'!$D$5,VLOOKUP(C79,IF(C79&lt;=100,'Enter Closet Order Here'!$F:$L,'Enter Additional Product Here'!$E:$H),IF(C79&lt;=100,7,4),FALSE))),"")</f>
        <v/>
      </c>
      <c r="N79" s="122" t="str">
        <f ca="1">IFERROR(M79*K79,"")</f>
        <v/>
      </c>
      <c r="O79" s="10"/>
      <c r="W79" s="65" t="s">
        <v>670</v>
      </c>
      <c r="X79" s="65" t="s">
        <v>1289</v>
      </c>
      <c r="Z79" s="89" t="str">
        <f t="shared" ca="1" si="5"/>
        <v>x</v>
      </c>
      <c r="AA79" s="89" t="str">
        <f t="shared" ca="1" si="6"/>
        <v>x</v>
      </c>
      <c r="AB79" s="89"/>
      <c r="AC79" s="43" t="str">
        <f ca="1">IF(AC78&lt;'Print Variations'!$F$5,AC78+1,IF(AC78='Print Variations'!$F$5,IF('Print Variations'!$F$7=0,IF('Print Variations'!$D$5="$","",IF(IFERROR(MATCH(301,AC$2:AC78,0),0)&gt;0,"",301)),101),IF(AC78&gt;='Print Variations'!$F$7,IF(OR('Print Variations'!$D$5="$",'Print Variations'!$D$5=0),"",IF(IFERROR(MATCH(301,AC$2:AC78,0),0)&gt;0,"",301)),AC78+1)))</f>
        <v/>
      </c>
    </row>
    <row r="80" spans="2:31" ht="15" customHeight="1">
      <c r="B80" s="10"/>
      <c r="C80" s="43" t="str">
        <f ca="1">IF(C79&lt;'Print Variations'!$F$5,C79+1,IF(C79='Print Variations'!$F$5,IF('Print Variations'!$F$7=0,IF('Print Variations'!$D$5="$","",IF(IFERROR(MATCH(301,C$13:C79,0),0)&gt;0,"",301)),101),IF(C79&gt;='Print Variations'!$F$7,IF(OR('Print Variations'!$D$5="$",'Print Variations'!$D$5=0),"",IF(IFERROR(MATCH(301,C$13:C79,0),0)&gt;0,"",301)),C79+1)))</f>
        <v/>
      </c>
      <c r="D80" s="157" t="str">
        <f ca="1">IFERROR(IF(C80="","",IF(C80=301,"Sales Tax",VLOOKUP(C80,IF(C80&lt;=100,'Enter Closet Order Here'!$F:$H,'Enter Additional Product Here'!$E:$G),IF(C80&lt;=100,2,3),FALSE))),"")</f>
        <v/>
      </c>
      <c r="E80" s="219" t="str">
        <f ca="1">IFERROR(IF(IF(C80=301,"Sales Tax",VLOOKUP(D80,IF(C80&lt;=100,'Print Here'!$W:$X,'Enter Additional Product Here'!$G:$M),IF(C80&lt;=100,2,3),FALSE))=0,"",IF(C80=301,"Sales Tax",VLOOKUP(D80,IF(C80&lt;=100,'Print Here'!$W:$X,'Enter Additional Product Here'!$G:$M),IF(C80&lt;=100,2,3),FALSE))),"")</f>
        <v/>
      </c>
      <c r="F80" s="219"/>
      <c r="G80" s="219"/>
      <c r="H80" s="219"/>
      <c r="I80" s="219"/>
      <c r="J80" s="219"/>
      <c r="K80" s="121" t="str">
        <f ca="1">IFERROR(IF(C80="","",IF(C80=301,"1",VLOOKUP(C80,IF(C80&lt;=100,'Enter Closet Order Here'!$F:$H,'Enter Additional Product Here'!$E:$H),IF(C80&lt;=100,3,2),FALSE))),"")</f>
        <v/>
      </c>
      <c r="L80" s="122" t="str">
        <f ca="1">IFERROR(IF(C80=301,"",VLOOKUP(D80,IF(C80&lt;=100,'Enter Closet Order Here'!$Y:$Z,'Enter Additional Product Here'!$G:$H),IF(C80&lt;=100,2,2),FALSE)),"")</f>
        <v/>
      </c>
      <c r="M80" s="122" t="str">
        <f ca="1">IFERROR(IF(C80="","",IF(C80=301,'Print Variations'!$D$5,VLOOKUP(C80,IF(C80&lt;=100,'Enter Closet Order Here'!$F:$L,'Enter Additional Product Here'!$E:$H),IF(C80&lt;=100,7,4),FALSE))),"")</f>
        <v/>
      </c>
      <c r="N80" s="122" t="str">
        <f t="shared" ref="N80:N93" ca="1" si="7">IFERROR(M80*K80,"")</f>
        <v/>
      </c>
      <c r="O80" s="10"/>
      <c r="W80" s="65" t="s">
        <v>671</v>
      </c>
      <c r="X80" s="65" t="s">
        <v>1290</v>
      </c>
      <c r="Z80" s="89" t="str">
        <f t="shared" ca="1" si="5"/>
        <v>x</v>
      </c>
      <c r="AA80" s="89" t="str">
        <f t="shared" ca="1" si="6"/>
        <v>x</v>
      </c>
      <c r="AB80" s="89"/>
      <c r="AC80" s="43" t="str">
        <f ca="1">IF(AC79&lt;'Print Variations'!$F$5,AC79+1,IF(AC79='Print Variations'!$F$5,IF('Print Variations'!$F$7=0,IF('Print Variations'!$D$5="$","",IF(IFERROR(MATCH(301,AC$2:AC79,0),0)&gt;0,"",301)),101),IF(AC79&gt;='Print Variations'!$F$7,IF(OR('Print Variations'!$D$5="$",'Print Variations'!$D$5=0),"",IF(IFERROR(MATCH(301,AC$2:AC79,0),0)&gt;0,"",301)),AC79+1)))</f>
        <v/>
      </c>
    </row>
    <row r="81" spans="2:29" ht="15" customHeight="1">
      <c r="B81" s="10"/>
      <c r="C81" s="43" t="str">
        <f ca="1">IF(C80&lt;'Print Variations'!$F$5,C80+1,IF(C80='Print Variations'!$F$5,IF('Print Variations'!$F$7=0,IF('Print Variations'!$D$5="$","",IF(IFERROR(MATCH(301,C$13:C80,0),0)&gt;0,"",301)),101),IF(C80&gt;='Print Variations'!$F$7,IF(OR('Print Variations'!$D$5="$",'Print Variations'!$D$5=0),"",IF(IFERROR(MATCH(301,C$13:C80,0),0)&gt;0,"",301)),C80+1)))</f>
        <v/>
      </c>
      <c r="D81" s="157" t="str">
        <f ca="1">IFERROR(IF(C81="","",IF(C81=301,"Sales Tax",VLOOKUP(C81,IF(C81&lt;=100,'Enter Closet Order Here'!$F:$H,'Enter Additional Product Here'!$E:$G),IF(C81&lt;=100,2,3),FALSE))),"")</f>
        <v/>
      </c>
      <c r="E81" s="219" t="str">
        <f ca="1">IFERROR(IF(IF(C81=301,"Sales Tax",VLOOKUP(D81,IF(C81&lt;=100,'Print Here'!$W:$X,'Enter Additional Product Here'!$G:$M),IF(C81&lt;=100,2,3),FALSE))=0,"",IF(C81=301,"Sales Tax",VLOOKUP(D81,IF(C81&lt;=100,'Print Here'!$W:$X,'Enter Additional Product Here'!$G:$M),IF(C81&lt;=100,2,3),FALSE))),"")</f>
        <v/>
      </c>
      <c r="F81" s="219"/>
      <c r="G81" s="219"/>
      <c r="H81" s="219"/>
      <c r="I81" s="219"/>
      <c r="J81" s="219"/>
      <c r="K81" s="121" t="str">
        <f ca="1">IFERROR(IF(C81="","",IF(C81=301,"1",VLOOKUP(C81,IF(C81&lt;=100,'Enter Closet Order Here'!$F:$H,'Enter Additional Product Here'!$E:$H),IF(C81&lt;=100,3,2),FALSE))),"")</f>
        <v/>
      </c>
      <c r="L81" s="122" t="str">
        <f ca="1">IFERROR(IF(C81=301,"",VLOOKUP(D81,IF(C81&lt;=100,'Enter Closet Order Here'!$Y:$Z,'Enter Additional Product Here'!$G:$H),IF(C81&lt;=100,2,2),FALSE)),"")</f>
        <v/>
      </c>
      <c r="M81" s="122" t="str">
        <f ca="1">IFERROR(IF(C81="","",IF(C81=301,'Print Variations'!$D$5,VLOOKUP(C81,IF(C81&lt;=100,'Enter Closet Order Here'!$F:$L,'Enter Additional Product Here'!$E:$H),IF(C81&lt;=100,7,4),FALSE))),"")</f>
        <v/>
      </c>
      <c r="N81" s="122" t="str">
        <f t="shared" ca="1" si="7"/>
        <v/>
      </c>
      <c r="O81" s="10"/>
      <c r="W81" s="65" t="s">
        <v>672</v>
      </c>
      <c r="X81" s="65" t="s">
        <v>1291</v>
      </c>
      <c r="Z81" s="89" t="str">
        <f t="shared" ca="1" si="5"/>
        <v>x</v>
      </c>
      <c r="AA81" s="89" t="str">
        <f t="shared" ca="1" si="6"/>
        <v>x</v>
      </c>
      <c r="AB81" s="89"/>
      <c r="AC81" s="43" t="str">
        <f ca="1">IF(AC80&lt;'Print Variations'!$F$5,AC80+1,IF(AC80='Print Variations'!$F$5,IF('Print Variations'!$F$7=0,IF('Print Variations'!$D$5="$","",IF(IFERROR(MATCH(301,AC$2:AC80,0),0)&gt;0,"",301)),101),IF(AC80&gt;='Print Variations'!$F$7,IF(OR('Print Variations'!$D$5="$",'Print Variations'!$D$5=0),"",IF(IFERROR(MATCH(301,AC$2:AC80,0),0)&gt;0,"",301)),AC80+1)))</f>
        <v/>
      </c>
    </row>
    <row r="82" spans="2:29" ht="15" customHeight="1">
      <c r="B82" s="10"/>
      <c r="C82" s="43" t="str">
        <f ca="1">IF(C81&lt;'Print Variations'!$F$5,C81+1,IF(C81='Print Variations'!$F$5,IF('Print Variations'!$F$7=0,IF('Print Variations'!$D$5="$","",IF(IFERROR(MATCH(301,C$13:C81,0),0)&gt;0,"",301)),101),IF(C81&gt;='Print Variations'!$F$7,IF(OR('Print Variations'!$D$5="$",'Print Variations'!$D$5=0),"",IF(IFERROR(MATCH(301,C$13:C81,0),0)&gt;0,"",301)),C81+1)))</f>
        <v/>
      </c>
      <c r="D82" s="157" t="str">
        <f ca="1">IFERROR(IF(C82="","",IF(C82=301,"Sales Tax",VLOOKUP(C82,IF(C82&lt;=100,'Enter Closet Order Here'!$F:$H,'Enter Additional Product Here'!$E:$G),IF(C82&lt;=100,2,3),FALSE))),"")</f>
        <v/>
      </c>
      <c r="E82" s="219" t="str">
        <f ca="1">IFERROR(IF(IF(C82=301,"Sales Tax",VLOOKUP(D82,IF(C82&lt;=100,'Print Here'!$W:$X,'Enter Additional Product Here'!$G:$M),IF(C82&lt;=100,2,3),FALSE))=0,"",IF(C82=301,"Sales Tax",VLOOKUP(D82,IF(C82&lt;=100,'Print Here'!$W:$X,'Enter Additional Product Here'!$G:$M),IF(C82&lt;=100,2,3),FALSE))),"")</f>
        <v/>
      </c>
      <c r="F82" s="219"/>
      <c r="G82" s="219"/>
      <c r="H82" s="219"/>
      <c r="I82" s="219"/>
      <c r="J82" s="219"/>
      <c r="K82" s="121" t="str">
        <f ca="1">IFERROR(IF(C82="","",IF(C82=301,"1",VLOOKUP(C82,IF(C82&lt;=100,'Enter Closet Order Here'!$F:$H,'Enter Additional Product Here'!$E:$H),IF(C82&lt;=100,3,2),FALSE))),"")</f>
        <v/>
      </c>
      <c r="L82" s="122" t="str">
        <f ca="1">IFERROR(IF(C82=301,"",VLOOKUP(D82,IF(C82&lt;=100,'Enter Closet Order Here'!$Y:$Z,'Enter Additional Product Here'!$G:$H),IF(C82&lt;=100,2,2),FALSE)),"")</f>
        <v/>
      </c>
      <c r="M82" s="122" t="str">
        <f ca="1">IFERROR(IF(C82="","",IF(C82=301,'Print Variations'!$D$5,VLOOKUP(C82,IF(C82&lt;=100,'Enter Closet Order Here'!$F:$L,'Enter Additional Product Here'!$E:$H),IF(C82&lt;=100,7,4),FALSE))),"")</f>
        <v/>
      </c>
      <c r="N82" s="122" t="str">
        <f t="shared" ca="1" si="7"/>
        <v/>
      </c>
      <c r="O82" s="26"/>
      <c r="W82" s="65" t="s">
        <v>673</v>
      </c>
      <c r="X82" s="65" t="s">
        <v>1292</v>
      </c>
      <c r="Z82" s="89" t="str">
        <f t="shared" ca="1" si="5"/>
        <v>x</v>
      </c>
      <c r="AA82" s="89" t="str">
        <f t="shared" ca="1" si="6"/>
        <v>x</v>
      </c>
      <c r="AB82" s="89"/>
      <c r="AC82" s="43" t="str">
        <f ca="1">IF(AC81&lt;'Print Variations'!$F$5,AC81+1,IF(AC81='Print Variations'!$F$5,IF('Print Variations'!$F$7=0,IF('Print Variations'!$D$5="$","",IF(IFERROR(MATCH(301,AC$2:AC81,0),0)&gt;0,"",301)),101),IF(AC81&gt;='Print Variations'!$F$7,IF(OR('Print Variations'!$D$5="$",'Print Variations'!$D$5=0),"",IF(IFERROR(MATCH(301,AC$2:AC81,0),0)&gt;0,"",301)),AC81+1)))</f>
        <v/>
      </c>
    </row>
    <row r="83" spans="2:29" ht="15" customHeight="1">
      <c r="B83" s="10"/>
      <c r="C83" s="43" t="str">
        <f ca="1">IF(C82&lt;'Print Variations'!$F$5,C82+1,IF(C82='Print Variations'!$F$5,IF('Print Variations'!$F$7=0,IF('Print Variations'!$D$5="$","",IF(IFERROR(MATCH(301,C$13:C82,0),0)&gt;0,"",301)),101),IF(C82&gt;='Print Variations'!$F$7,IF(OR('Print Variations'!$D$5="$",'Print Variations'!$D$5=0),"",IF(IFERROR(MATCH(301,C$13:C82,0),0)&gt;0,"",301)),C82+1)))</f>
        <v/>
      </c>
      <c r="D83" s="157" t="str">
        <f ca="1">IFERROR(IF(C83="","",IF(C83=301,"Sales Tax",VLOOKUP(C83,IF(C83&lt;=100,'Enter Closet Order Here'!$F:$H,'Enter Additional Product Here'!$E:$G),IF(C83&lt;=100,2,3),FALSE))),"")</f>
        <v/>
      </c>
      <c r="E83" s="219" t="str">
        <f ca="1">IFERROR(IF(IF(C83=301,"Sales Tax",VLOOKUP(D83,IF(C83&lt;=100,'Print Here'!$W:$X,'Enter Additional Product Here'!$G:$M),IF(C83&lt;=100,2,3),FALSE))=0,"",IF(C83=301,"Sales Tax",VLOOKUP(D83,IF(C83&lt;=100,'Print Here'!$W:$X,'Enter Additional Product Here'!$G:$M),IF(C83&lt;=100,2,3),FALSE))),"")</f>
        <v/>
      </c>
      <c r="F83" s="219"/>
      <c r="G83" s="219"/>
      <c r="H83" s="219"/>
      <c r="I83" s="219"/>
      <c r="J83" s="219"/>
      <c r="K83" s="121" t="str">
        <f ca="1">IFERROR(IF(C83="","",IF(C83=301,"1",VLOOKUP(C83,IF(C83&lt;=100,'Enter Closet Order Here'!$F:$H,'Enter Additional Product Here'!$E:$H),IF(C83&lt;=100,3,2),FALSE))),"")</f>
        <v/>
      </c>
      <c r="L83" s="122" t="str">
        <f ca="1">IFERROR(IF(C83=301,"",VLOOKUP(D83,IF(C83&lt;=100,'Enter Closet Order Here'!$Y:$Z,'Enter Additional Product Here'!$G:$H),IF(C83&lt;=100,2,2),FALSE)),"")</f>
        <v/>
      </c>
      <c r="M83" s="122" t="str">
        <f ca="1">IFERROR(IF(C83="","",IF(C83=301,'Print Variations'!$D$5,VLOOKUP(C83,IF(C83&lt;=100,'Enter Closet Order Here'!$F:$L,'Enter Additional Product Here'!$E:$H),IF(C83&lt;=100,7,4),FALSE))),"")</f>
        <v/>
      </c>
      <c r="N83" s="122" t="str">
        <f t="shared" ca="1" si="7"/>
        <v/>
      </c>
      <c r="O83" s="26"/>
      <c r="W83" s="65" t="s">
        <v>674</v>
      </c>
      <c r="X83" s="65" t="s">
        <v>1293</v>
      </c>
      <c r="Z83" s="89" t="str">
        <f t="shared" ca="1" si="5"/>
        <v>x</v>
      </c>
      <c r="AA83" s="89" t="str">
        <f t="shared" ca="1" si="6"/>
        <v>x</v>
      </c>
      <c r="AB83" s="89"/>
      <c r="AC83" s="43" t="str">
        <f ca="1">IF(AC82&lt;'Print Variations'!$F$5,AC82+1,IF(AC82='Print Variations'!$F$5,IF('Print Variations'!$F$7=0,IF('Print Variations'!$D$5="$","",IF(IFERROR(MATCH(301,AC$2:AC82,0),0)&gt;0,"",301)),101),IF(AC82&gt;='Print Variations'!$F$7,IF(OR('Print Variations'!$D$5="$",'Print Variations'!$D$5=0),"",IF(IFERROR(MATCH(301,AC$2:AC82,0),0)&gt;0,"",301)),AC82+1)))</f>
        <v/>
      </c>
    </row>
    <row r="84" spans="2:29" ht="15" customHeight="1">
      <c r="B84" s="10"/>
      <c r="C84" s="43" t="str">
        <f ca="1">IF(C83&lt;'Print Variations'!$F$5,C83+1,IF(C83='Print Variations'!$F$5,IF('Print Variations'!$F$7=0,IF('Print Variations'!$D$5="$","",IF(IFERROR(MATCH(301,C$13:C83,0),0)&gt;0,"",301)),101),IF(C83&gt;='Print Variations'!$F$7,IF(OR('Print Variations'!$D$5="$",'Print Variations'!$D$5=0),"",IF(IFERROR(MATCH(301,C$13:C83,0),0)&gt;0,"",301)),C83+1)))</f>
        <v/>
      </c>
      <c r="D84" s="157" t="str">
        <f ca="1">IFERROR(IF(C84="","",IF(C84=301,"Sales Tax",VLOOKUP(C84,IF(C84&lt;=100,'Enter Closet Order Here'!$F:$H,'Enter Additional Product Here'!$E:$G),IF(C84&lt;=100,2,3),FALSE))),"")</f>
        <v/>
      </c>
      <c r="E84" s="219" t="str">
        <f ca="1">IFERROR(IF(IF(C84=301,"Sales Tax",VLOOKUP(D84,IF(C84&lt;=100,'Print Here'!$W:$X,'Enter Additional Product Here'!$G:$M),IF(C84&lt;=100,2,3),FALSE))=0,"",IF(C84=301,"Sales Tax",VLOOKUP(D84,IF(C84&lt;=100,'Print Here'!$W:$X,'Enter Additional Product Here'!$G:$M),IF(C84&lt;=100,2,3),FALSE))),"")</f>
        <v/>
      </c>
      <c r="F84" s="219"/>
      <c r="G84" s="219"/>
      <c r="H84" s="219"/>
      <c r="I84" s="219"/>
      <c r="J84" s="219"/>
      <c r="K84" s="121" t="str">
        <f ca="1">IFERROR(IF(C84="","",IF(C84=301,"1",VLOOKUP(C84,IF(C84&lt;=100,'Enter Closet Order Here'!$F:$H,'Enter Additional Product Here'!$E:$H),IF(C84&lt;=100,3,2),FALSE))),"")</f>
        <v/>
      </c>
      <c r="L84" s="122" t="str">
        <f ca="1">IFERROR(IF(C84=301,"",VLOOKUP(D84,IF(C84&lt;=100,'Enter Closet Order Here'!$Y:$Z,'Enter Additional Product Here'!$G:$H),IF(C84&lt;=100,2,2),FALSE)),"")</f>
        <v/>
      </c>
      <c r="M84" s="122" t="str">
        <f ca="1">IFERROR(IF(C84="","",IF(C84=301,'Print Variations'!$D$5,VLOOKUP(C84,IF(C84&lt;=100,'Enter Closet Order Here'!$F:$L,'Enter Additional Product Here'!$E:$H),IF(C84&lt;=100,7,4),FALSE))),"")</f>
        <v/>
      </c>
      <c r="N84" s="122" t="str">
        <f t="shared" ca="1" si="7"/>
        <v/>
      </c>
      <c r="O84" s="26"/>
      <c r="W84" s="65" t="s">
        <v>675</v>
      </c>
      <c r="X84" s="65" t="s">
        <v>1294</v>
      </c>
      <c r="Z84" s="89" t="str">
        <f t="shared" ca="1" si="5"/>
        <v>x</v>
      </c>
      <c r="AA84" s="89" t="str">
        <f t="shared" ca="1" si="6"/>
        <v>x</v>
      </c>
      <c r="AB84" s="89"/>
      <c r="AC84" s="43" t="str">
        <f ca="1">IF(AC83&lt;'Print Variations'!$F$5,AC83+1,IF(AC83='Print Variations'!$F$5,IF('Print Variations'!$F$7=0,IF('Print Variations'!$D$5="$","",IF(IFERROR(MATCH(301,AC$2:AC83,0),0)&gt;0,"",301)),101),IF(AC83&gt;='Print Variations'!$F$7,IF(OR('Print Variations'!$D$5="$",'Print Variations'!$D$5=0),"",IF(IFERROR(MATCH(301,AC$2:AC83,0),0)&gt;0,"",301)),AC83+1)))</f>
        <v/>
      </c>
    </row>
    <row r="85" spans="2:29" ht="15" customHeight="1">
      <c r="B85" s="10"/>
      <c r="C85" s="43" t="str">
        <f ca="1">IF(C84&lt;'Print Variations'!$F$5,C84+1,IF(C84='Print Variations'!$F$5,IF('Print Variations'!$F$7=0,IF('Print Variations'!$D$5="$","",IF(IFERROR(MATCH(301,C$13:C84,0),0)&gt;0,"",301)),101),IF(C84&gt;='Print Variations'!$F$7,IF(OR('Print Variations'!$D$5="$",'Print Variations'!$D$5=0),"",IF(IFERROR(MATCH(301,C$13:C84,0),0)&gt;0,"",301)),C84+1)))</f>
        <v/>
      </c>
      <c r="D85" s="157" t="str">
        <f ca="1">IFERROR(IF(C85="","",IF(C85=301,"Sales Tax",VLOOKUP(C85,IF(C85&lt;=100,'Enter Closet Order Here'!$F:$H,'Enter Additional Product Here'!$E:$G),IF(C85&lt;=100,2,3),FALSE))),"")</f>
        <v/>
      </c>
      <c r="E85" s="219" t="str">
        <f ca="1">IFERROR(IF(IF(C85=301,"Sales Tax",VLOOKUP(D85,IF(C85&lt;=100,'Print Here'!$W:$X,'Enter Additional Product Here'!$G:$M),IF(C85&lt;=100,2,3),FALSE))=0,"",IF(C85=301,"Sales Tax",VLOOKUP(D85,IF(C85&lt;=100,'Print Here'!$W:$X,'Enter Additional Product Here'!$G:$M),IF(C85&lt;=100,2,3),FALSE))),"")</f>
        <v/>
      </c>
      <c r="F85" s="219"/>
      <c r="G85" s="219"/>
      <c r="H85" s="219"/>
      <c r="I85" s="219"/>
      <c r="J85" s="219"/>
      <c r="K85" s="121" t="str">
        <f ca="1">IFERROR(IF(C85="","",IF(C85=301,"1",VLOOKUP(C85,IF(C85&lt;=100,'Enter Closet Order Here'!$F:$H,'Enter Additional Product Here'!$E:$H),IF(C85&lt;=100,3,2),FALSE))),"")</f>
        <v/>
      </c>
      <c r="L85" s="122" t="str">
        <f ca="1">IFERROR(IF(C85=301,"",VLOOKUP(D85,IF(C85&lt;=100,'Enter Closet Order Here'!$Y:$Z,'Enter Additional Product Here'!$G:$H),IF(C85&lt;=100,2,2),FALSE)),"")</f>
        <v/>
      </c>
      <c r="M85" s="122" t="str">
        <f ca="1">IFERROR(IF(C85="","",IF(C85=301,'Print Variations'!$D$5,VLOOKUP(C85,IF(C85&lt;=100,'Enter Closet Order Here'!$F:$L,'Enter Additional Product Here'!$E:$H),IF(C85&lt;=100,7,4),FALSE))),"")</f>
        <v/>
      </c>
      <c r="N85" s="122" t="str">
        <f t="shared" ca="1" si="7"/>
        <v/>
      </c>
      <c r="O85" s="26"/>
      <c r="W85" s="65" t="s">
        <v>676</v>
      </c>
      <c r="X85" s="65" t="s">
        <v>1295</v>
      </c>
      <c r="Z85" s="89" t="str">
        <f t="shared" ca="1" si="5"/>
        <v>x</v>
      </c>
      <c r="AA85" s="89" t="str">
        <f t="shared" ca="1" si="6"/>
        <v>x</v>
      </c>
      <c r="AB85" s="89"/>
      <c r="AC85" s="43" t="str">
        <f ca="1">IF(AC84&lt;'Print Variations'!$F$5,AC84+1,IF(AC84='Print Variations'!$F$5,IF('Print Variations'!$F$7=0,IF('Print Variations'!$D$5="$","",IF(IFERROR(MATCH(301,AC$2:AC84,0),0)&gt;0,"",301)),101),IF(AC84&gt;='Print Variations'!$F$7,IF(OR('Print Variations'!$D$5="$",'Print Variations'!$D$5=0),"",IF(IFERROR(MATCH(301,AC$2:AC84,0),0)&gt;0,"",301)),AC84+1)))</f>
        <v/>
      </c>
    </row>
    <row r="86" spans="2:29" ht="15" customHeight="1">
      <c r="B86" s="10"/>
      <c r="C86" s="43" t="str">
        <f ca="1">IF(C85&lt;'Print Variations'!$F$5,C85+1,IF(C85='Print Variations'!$F$5,IF('Print Variations'!$F$7=0,IF('Print Variations'!$D$5="$","",IF(IFERROR(MATCH(301,C$13:C85,0),0)&gt;0,"",301)),101),IF(C85&gt;='Print Variations'!$F$7,IF(OR('Print Variations'!$D$5="$",'Print Variations'!$D$5=0),"",IF(IFERROR(MATCH(301,C$13:C85,0),0)&gt;0,"",301)),C85+1)))</f>
        <v/>
      </c>
      <c r="D86" s="157" t="str">
        <f ca="1">IFERROR(IF(C86="","",IF(C86=301,"Sales Tax",VLOOKUP(C86,IF(C86&lt;=100,'Enter Closet Order Here'!$F:$H,'Enter Additional Product Here'!$E:$G),IF(C86&lt;=100,2,3),FALSE))),"")</f>
        <v/>
      </c>
      <c r="E86" s="219" t="str">
        <f ca="1">IFERROR(IF(IF(C86=301,"Sales Tax",VLOOKUP(D86,IF(C86&lt;=100,'Print Here'!$W:$X,'Enter Additional Product Here'!$G:$M),IF(C86&lt;=100,2,3),FALSE))=0,"",IF(C86=301,"Sales Tax",VLOOKUP(D86,IF(C86&lt;=100,'Print Here'!$W:$X,'Enter Additional Product Here'!$G:$M),IF(C86&lt;=100,2,3),FALSE))),"")</f>
        <v/>
      </c>
      <c r="F86" s="219"/>
      <c r="G86" s="219"/>
      <c r="H86" s="219"/>
      <c r="I86" s="219"/>
      <c r="J86" s="219"/>
      <c r="K86" s="121" t="str">
        <f ca="1">IFERROR(IF(C86="","",IF(C86=301,"1",VLOOKUP(C86,IF(C86&lt;=100,'Enter Closet Order Here'!$F:$H,'Enter Additional Product Here'!$E:$H),IF(C86&lt;=100,3,2),FALSE))),"")</f>
        <v/>
      </c>
      <c r="L86" s="122" t="str">
        <f ca="1">IFERROR(IF(C86=301,"",VLOOKUP(D86,IF(C86&lt;=100,'Enter Closet Order Here'!$Y:$Z,'Enter Additional Product Here'!$G:$H),IF(C86&lt;=100,2,2),FALSE)),"")</f>
        <v/>
      </c>
      <c r="M86" s="122" t="str">
        <f ca="1">IFERROR(IF(C86="","",IF(C86=301,'Print Variations'!$D$5,VLOOKUP(C86,IF(C86&lt;=100,'Enter Closet Order Here'!$F:$L,'Enter Additional Product Here'!$E:$H),IF(C86&lt;=100,7,4),FALSE))),"")</f>
        <v/>
      </c>
      <c r="N86" s="122" t="str">
        <f t="shared" ca="1" si="7"/>
        <v/>
      </c>
      <c r="O86" s="26"/>
      <c r="W86" s="65" t="s">
        <v>677</v>
      </c>
      <c r="X86" s="65" t="s">
        <v>1296</v>
      </c>
      <c r="Z86" s="89" t="str">
        <f t="shared" ca="1" si="5"/>
        <v>x</v>
      </c>
      <c r="AA86" s="89" t="str">
        <f t="shared" ca="1" si="6"/>
        <v>x</v>
      </c>
      <c r="AB86" s="89"/>
      <c r="AC86" s="43" t="str">
        <f ca="1">IF(AC85&lt;'Print Variations'!$F$5,AC85+1,IF(AC85='Print Variations'!$F$5,IF('Print Variations'!$F$7=0,IF('Print Variations'!$D$5="$","",IF(IFERROR(MATCH(301,AC$2:AC85,0),0)&gt;0,"",301)),101),IF(AC85&gt;='Print Variations'!$F$7,IF(OR('Print Variations'!$D$5="$",'Print Variations'!$D$5=0),"",IF(IFERROR(MATCH(301,AC$2:AC85,0),0)&gt;0,"",301)),AC85+1)))</f>
        <v/>
      </c>
    </row>
    <row r="87" spans="2:29" ht="15" customHeight="1">
      <c r="B87" s="10"/>
      <c r="C87" s="43" t="str">
        <f ca="1">IF(C86&lt;'Print Variations'!$F$5,C86+1,IF(C86='Print Variations'!$F$5,IF('Print Variations'!$F$7=0,IF('Print Variations'!$D$5="$","",IF(IFERROR(MATCH(301,C$13:C86,0),0)&gt;0,"",301)),101),IF(C86&gt;='Print Variations'!$F$7,IF(OR('Print Variations'!$D$5="$",'Print Variations'!$D$5=0),"",IF(IFERROR(MATCH(301,C$13:C86,0),0)&gt;0,"",301)),C86+1)))</f>
        <v/>
      </c>
      <c r="D87" s="157" t="str">
        <f ca="1">IFERROR(IF(C87="","",IF(C87=301,"Sales Tax",VLOOKUP(C87,IF(C87&lt;=100,'Enter Closet Order Here'!$F:$H,'Enter Additional Product Here'!$E:$G),IF(C87&lt;=100,2,3),FALSE))),"")</f>
        <v/>
      </c>
      <c r="E87" s="219" t="str">
        <f ca="1">IFERROR(IF(IF(C87=301,"Sales Tax",VLOOKUP(D87,IF(C87&lt;=100,'Print Here'!$W:$X,'Enter Additional Product Here'!$G:$M),IF(C87&lt;=100,2,3),FALSE))=0,"",IF(C87=301,"Sales Tax",VLOOKUP(D87,IF(C87&lt;=100,'Print Here'!$W:$X,'Enter Additional Product Here'!$G:$M),IF(C87&lt;=100,2,3),FALSE))),"")</f>
        <v/>
      </c>
      <c r="F87" s="219"/>
      <c r="G87" s="219"/>
      <c r="H87" s="219"/>
      <c r="I87" s="219"/>
      <c r="J87" s="219"/>
      <c r="K87" s="121" t="str">
        <f ca="1">IFERROR(IF(C87="","",IF(C87=301,"1",VLOOKUP(C87,IF(C87&lt;=100,'Enter Closet Order Here'!$F:$H,'Enter Additional Product Here'!$E:$H),IF(C87&lt;=100,3,2),FALSE))),"")</f>
        <v/>
      </c>
      <c r="L87" s="122" t="str">
        <f ca="1">IFERROR(IF(C87=301,"",VLOOKUP(D87,IF(C87&lt;=100,'Enter Closet Order Here'!$Y:$Z,'Enter Additional Product Here'!$G:$H),IF(C87&lt;=100,2,2),FALSE)),"")</f>
        <v/>
      </c>
      <c r="M87" s="122" t="str">
        <f ca="1">IFERROR(IF(C87="","",IF(C87=301,'Print Variations'!$D$5,VLOOKUP(C87,IF(C87&lt;=100,'Enter Closet Order Here'!$F:$L,'Enter Additional Product Here'!$E:$H),IF(C87&lt;=100,7,4),FALSE))),"")</f>
        <v/>
      </c>
      <c r="N87" s="122" t="str">
        <f t="shared" ca="1" si="7"/>
        <v/>
      </c>
      <c r="O87" s="26"/>
      <c r="W87" s="65" t="s">
        <v>678</v>
      </c>
      <c r="X87" s="65" t="s">
        <v>1297</v>
      </c>
      <c r="Z87" s="89" t="str">
        <f t="shared" ca="1" si="5"/>
        <v>x</v>
      </c>
      <c r="AA87" s="89" t="str">
        <f t="shared" ca="1" si="6"/>
        <v>x</v>
      </c>
      <c r="AB87" s="89"/>
      <c r="AC87" s="43" t="str">
        <f ca="1">IF(AC86&lt;'Print Variations'!$F$5,AC86+1,IF(AC86='Print Variations'!$F$5,IF('Print Variations'!$F$7=0,IF('Print Variations'!$D$5="$","",IF(IFERROR(MATCH(301,AC$2:AC86,0),0)&gt;0,"",301)),101),IF(AC86&gt;='Print Variations'!$F$7,IF(OR('Print Variations'!$D$5="$",'Print Variations'!$D$5=0),"",IF(IFERROR(MATCH(301,AC$2:AC86,0),0)&gt;0,"",301)),AC86+1)))</f>
        <v/>
      </c>
    </row>
    <row r="88" spans="2:29" ht="15" customHeight="1">
      <c r="B88" s="10"/>
      <c r="C88" s="43" t="str">
        <f ca="1">IF(C87&lt;'Print Variations'!$F$5,C87+1,IF(C87='Print Variations'!$F$5,IF('Print Variations'!$F$7=0,IF('Print Variations'!$D$5="$","",IF(IFERROR(MATCH(301,C$13:C87,0),0)&gt;0,"",301)),101),IF(C87&gt;='Print Variations'!$F$7,IF(OR('Print Variations'!$D$5="$",'Print Variations'!$D$5=0),"",IF(IFERROR(MATCH(301,C$13:C87,0),0)&gt;0,"",301)),C87+1)))</f>
        <v/>
      </c>
      <c r="D88" s="157" t="str">
        <f ca="1">IFERROR(IF(C88="","",IF(C88=301,"Sales Tax",VLOOKUP(C88,IF(C88&lt;=100,'Enter Closet Order Here'!$F:$H,'Enter Additional Product Here'!$E:$G),IF(C88&lt;=100,2,3),FALSE))),"")</f>
        <v/>
      </c>
      <c r="E88" s="219" t="str">
        <f ca="1">IFERROR(IF(IF(C88=301,"Sales Tax",VLOOKUP(D88,IF(C88&lt;=100,'Print Here'!$W:$X,'Enter Additional Product Here'!$G:$M),IF(C88&lt;=100,2,3),FALSE))=0,"",IF(C88=301,"Sales Tax",VLOOKUP(D88,IF(C88&lt;=100,'Print Here'!$W:$X,'Enter Additional Product Here'!$G:$M),IF(C88&lt;=100,2,3),FALSE))),"")</f>
        <v/>
      </c>
      <c r="F88" s="219"/>
      <c r="G88" s="219"/>
      <c r="H88" s="219"/>
      <c r="I88" s="219"/>
      <c r="J88" s="219"/>
      <c r="K88" s="121" t="str">
        <f ca="1">IFERROR(IF(C88="","",IF(C88=301,"1",VLOOKUP(C88,IF(C88&lt;=100,'Enter Closet Order Here'!$F:$H,'Enter Additional Product Here'!$E:$H),IF(C88&lt;=100,3,2),FALSE))),"")</f>
        <v/>
      </c>
      <c r="L88" s="122" t="str">
        <f ca="1">IFERROR(IF(C88=301,"",VLOOKUP(D88,IF(C88&lt;=100,'Enter Closet Order Here'!$Y:$Z,'Enter Additional Product Here'!$G:$H),IF(C88&lt;=100,2,2),FALSE)),"")</f>
        <v/>
      </c>
      <c r="M88" s="122" t="str">
        <f ca="1">IFERROR(IF(C88="","",IF(C88=301,'Print Variations'!$D$5,VLOOKUP(C88,IF(C88&lt;=100,'Enter Closet Order Here'!$F:$L,'Enter Additional Product Here'!$E:$H),IF(C88&lt;=100,7,4),FALSE))),"")</f>
        <v/>
      </c>
      <c r="N88" s="122" t="str">
        <f t="shared" ca="1" si="7"/>
        <v/>
      </c>
      <c r="O88" s="26"/>
      <c r="W88" s="65" t="s">
        <v>679</v>
      </c>
      <c r="X88" s="65" t="s">
        <v>1298</v>
      </c>
      <c r="Z88" s="89" t="str">
        <f t="shared" ca="1" si="5"/>
        <v>x</v>
      </c>
      <c r="AA88" s="89" t="str">
        <f t="shared" ca="1" si="6"/>
        <v>x</v>
      </c>
      <c r="AB88" s="89"/>
      <c r="AC88" s="43" t="str">
        <f ca="1">IF(AC87&lt;'Print Variations'!$F$5,AC87+1,IF(AC87='Print Variations'!$F$5,IF('Print Variations'!$F$7=0,IF('Print Variations'!$D$5="$","",IF(IFERROR(MATCH(301,AC$2:AC87,0),0)&gt;0,"",301)),101),IF(AC87&gt;='Print Variations'!$F$7,IF(OR('Print Variations'!$D$5="$",'Print Variations'!$D$5=0),"",IF(IFERROR(MATCH(301,AC$2:AC87,0),0)&gt;0,"",301)),AC87+1)))</f>
        <v/>
      </c>
    </row>
    <row r="89" spans="2:29" ht="15" customHeight="1">
      <c r="B89" s="10"/>
      <c r="C89" s="43" t="str">
        <f ca="1">IF(C88&lt;'Print Variations'!$F$5,C88+1,IF(C88='Print Variations'!$F$5,IF('Print Variations'!$F$7=0,IF('Print Variations'!$D$5="$","",IF(IFERROR(MATCH(301,C$13:C88,0),0)&gt;0,"",301)),101),IF(C88&gt;='Print Variations'!$F$7,IF(OR('Print Variations'!$D$5="$",'Print Variations'!$D$5=0),"",IF(IFERROR(MATCH(301,C$13:C88,0),0)&gt;0,"",301)),C88+1)))</f>
        <v/>
      </c>
      <c r="D89" s="157" t="str">
        <f ca="1">IFERROR(IF(C89="","",IF(C89=301,"Sales Tax",VLOOKUP(C89,IF(C89&lt;=100,'Enter Closet Order Here'!$F:$H,'Enter Additional Product Here'!$E:$G),IF(C89&lt;=100,2,3),FALSE))),"")</f>
        <v/>
      </c>
      <c r="E89" s="219" t="str">
        <f ca="1">IFERROR(IF(IF(C89=301,"Sales Tax",VLOOKUP(D89,IF(C89&lt;=100,'Print Here'!$W:$X,'Enter Additional Product Here'!$G:$M),IF(C89&lt;=100,2,3),FALSE))=0,"",IF(C89=301,"Sales Tax",VLOOKUP(D89,IF(C89&lt;=100,'Print Here'!$W:$X,'Enter Additional Product Here'!$G:$M),IF(C89&lt;=100,2,3),FALSE))),"")</f>
        <v/>
      </c>
      <c r="F89" s="219"/>
      <c r="G89" s="219"/>
      <c r="H89" s="219"/>
      <c r="I89" s="219"/>
      <c r="J89" s="219"/>
      <c r="K89" s="121" t="str">
        <f ca="1">IFERROR(IF(C89="","",IF(C89=301,"1",VLOOKUP(C89,IF(C89&lt;=100,'Enter Closet Order Here'!$F:$H,'Enter Additional Product Here'!$E:$H),IF(C89&lt;=100,3,2),FALSE))),"")</f>
        <v/>
      </c>
      <c r="L89" s="122" t="str">
        <f ca="1">IFERROR(IF(C89=301,"",VLOOKUP(D89,IF(C89&lt;=100,'Enter Closet Order Here'!$Y:$Z,'Enter Additional Product Here'!$G:$H),IF(C89&lt;=100,2,2),FALSE)),"")</f>
        <v/>
      </c>
      <c r="M89" s="122" t="str">
        <f ca="1">IFERROR(IF(C89="","",IF(C89=301,'Print Variations'!$D$5,VLOOKUP(C89,IF(C89&lt;=100,'Enter Closet Order Here'!$F:$L,'Enter Additional Product Here'!$E:$H),IF(C89&lt;=100,7,4),FALSE))),"")</f>
        <v/>
      </c>
      <c r="N89" s="122" t="str">
        <f t="shared" ca="1" si="7"/>
        <v/>
      </c>
      <c r="O89" s="26"/>
      <c r="W89" s="65" t="s">
        <v>680</v>
      </c>
      <c r="X89" s="65" t="s">
        <v>1299</v>
      </c>
      <c r="Z89" s="89" t="str">
        <f t="shared" ca="1" si="5"/>
        <v>x</v>
      </c>
      <c r="AA89" s="89" t="str">
        <f t="shared" ca="1" si="6"/>
        <v>x</v>
      </c>
      <c r="AB89" s="89"/>
      <c r="AC89" s="43" t="str">
        <f ca="1">IF(AC88&lt;'Print Variations'!$F$5,AC88+1,IF(AC88='Print Variations'!$F$5,IF('Print Variations'!$F$7=0,IF('Print Variations'!$D$5="$","",IF(IFERROR(MATCH(301,AC$2:AC88,0),0)&gt;0,"",301)),101),IF(AC88&gt;='Print Variations'!$F$7,IF(OR('Print Variations'!$D$5="$",'Print Variations'!$D$5=0),"",IF(IFERROR(MATCH(301,AC$2:AC88,0),0)&gt;0,"",301)),AC88+1)))</f>
        <v/>
      </c>
    </row>
    <row r="90" spans="2:29" ht="15" customHeight="1">
      <c r="B90" s="10"/>
      <c r="C90" s="43" t="str">
        <f ca="1">IF(C89&lt;'Print Variations'!$F$5,C89+1,IF(C89='Print Variations'!$F$5,IF('Print Variations'!$F$7=0,IF('Print Variations'!$D$5="$","",IF(IFERROR(MATCH(301,C$13:C89,0),0)&gt;0,"",301)),101),IF(C89&gt;='Print Variations'!$F$7,IF(OR('Print Variations'!$D$5="$",'Print Variations'!$D$5=0),"",IF(IFERROR(MATCH(301,C$13:C89,0),0)&gt;0,"",301)),C89+1)))</f>
        <v/>
      </c>
      <c r="D90" s="157" t="str">
        <f ca="1">IFERROR(IF(C90="","",IF(C90=301,"Sales Tax",VLOOKUP(C90,IF(C90&lt;=100,'Enter Closet Order Here'!$F:$H,'Enter Additional Product Here'!$E:$G),IF(C90&lt;=100,2,3),FALSE))),"")</f>
        <v/>
      </c>
      <c r="E90" s="219" t="str">
        <f ca="1">IFERROR(IF(IF(C90=301,"Sales Tax",VLOOKUP(D90,IF(C90&lt;=100,'Print Here'!$W:$X,'Enter Additional Product Here'!$G:$M),IF(C90&lt;=100,2,3),FALSE))=0,"",IF(C90=301,"Sales Tax",VLOOKUP(D90,IF(C90&lt;=100,'Print Here'!$W:$X,'Enter Additional Product Here'!$G:$M),IF(C90&lt;=100,2,3),FALSE))),"")</f>
        <v/>
      </c>
      <c r="F90" s="219"/>
      <c r="G90" s="219"/>
      <c r="H90" s="219"/>
      <c r="I90" s="219"/>
      <c r="J90" s="219"/>
      <c r="K90" s="121" t="str">
        <f ca="1">IFERROR(IF(C90="","",IF(C90=301,"1",VLOOKUP(C90,IF(C90&lt;=100,'Enter Closet Order Here'!$F:$H,'Enter Additional Product Here'!$E:$H),IF(C90&lt;=100,3,2),FALSE))),"")</f>
        <v/>
      </c>
      <c r="L90" s="122" t="str">
        <f ca="1">IFERROR(IF(C90=301,"",VLOOKUP(D90,IF(C90&lt;=100,'Enter Closet Order Here'!$Y:$Z,'Enter Additional Product Here'!$G:$H),IF(C90&lt;=100,2,2),FALSE)),"")</f>
        <v/>
      </c>
      <c r="M90" s="122" t="str">
        <f ca="1">IFERROR(IF(C90="","",IF(C90=301,'Print Variations'!$D$5,VLOOKUP(C90,IF(C90&lt;=100,'Enter Closet Order Here'!$F:$L,'Enter Additional Product Here'!$E:$H),IF(C90&lt;=100,7,4),FALSE))),"")</f>
        <v/>
      </c>
      <c r="N90" s="122" t="str">
        <f t="shared" ca="1" si="7"/>
        <v/>
      </c>
      <c r="O90" s="26"/>
      <c r="W90" s="65" t="s">
        <v>681</v>
      </c>
      <c r="X90" s="65" t="s">
        <v>1300</v>
      </c>
      <c r="Z90" s="89" t="str">
        <f t="shared" ca="1" si="5"/>
        <v>x</v>
      </c>
      <c r="AA90" s="89" t="str">
        <f t="shared" ca="1" si="6"/>
        <v>x</v>
      </c>
      <c r="AB90" s="89"/>
      <c r="AC90" s="43" t="str">
        <f ca="1">IF(AC89&lt;'Print Variations'!$F$5,AC89+1,IF(AC89='Print Variations'!$F$5,IF('Print Variations'!$F$7=0,IF('Print Variations'!$D$5="$","",IF(IFERROR(MATCH(301,AC$2:AC89,0),0)&gt;0,"",301)),101),IF(AC89&gt;='Print Variations'!$F$7,IF(OR('Print Variations'!$D$5="$",'Print Variations'!$D$5=0),"",IF(IFERROR(MATCH(301,AC$2:AC89,0),0)&gt;0,"",301)),AC89+1)))</f>
        <v/>
      </c>
    </row>
    <row r="91" spans="2:29" ht="15" customHeight="1">
      <c r="B91" s="10"/>
      <c r="C91" s="43" t="str">
        <f ca="1">IF(C90&lt;'Print Variations'!$F$5,C90+1,IF(C90='Print Variations'!$F$5,IF('Print Variations'!$F$7=0,IF('Print Variations'!$D$5="$","",IF(IFERROR(MATCH(301,C$13:C90,0),0)&gt;0,"",301)),101),IF(C90&gt;='Print Variations'!$F$7,IF(OR('Print Variations'!$D$5="$",'Print Variations'!$D$5=0),"",IF(IFERROR(MATCH(301,C$13:C90,0),0)&gt;0,"",301)),C90+1)))</f>
        <v/>
      </c>
      <c r="D91" s="157" t="str">
        <f ca="1">IFERROR(IF(C91="","",IF(C91=301,"Sales Tax",VLOOKUP(C91,IF(C91&lt;=100,'Enter Closet Order Here'!$F:$H,'Enter Additional Product Here'!$E:$G),IF(C91&lt;=100,2,3),FALSE))),"")</f>
        <v/>
      </c>
      <c r="E91" s="219" t="str">
        <f ca="1">IFERROR(IF(IF(C91=301,"Sales Tax",VLOOKUP(D91,IF(C91&lt;=100,'Print Here'!$W:$X,'Enter Additional Product Here'!$G:$M),IF(C91&lt;=100,2,3),FALSE))=0,"",IF(C91=301,"Sales Tax",VLOOKUP(D91,IF(C91&lt;=100,'Print Here'!$W:$X,'Enter Additional Product Here'!$G:$M),IF(C91&lt;=100,2,3),FALSE))),"")</f>
        <v/>
      </c>
      <c r="F91" s="219"/>
      <c r="G91" s="219"/>
      <c r="H91" s="219"/>
      <c r="I91" s="219"/>
      <c r="J91" s="219"/>
      <c r="K91" s="121" t="str">
        <f ca="1">IFERROR(IF(C91="","",IF(C91=301,"1",VLOOKUP(C91,IF(C91&lt;=100,'Enter Closet Order Here'!$F:$H,'Enter Additional Product Here'!$E:$H),IF(C91&lt;=100,3,2),FALSE))),"")</f>
        <v/>
      </c>
      <c r="L91" s="122" t="str">
        <f ca="1">IFERROR(IF(C91=301,"",VLOOKUP(D91,IF(C91&lt;=100,'Enter Closet Order Here'!$Y:$Z,'Enter Additional Product Here'!$G:$H),IF(C91&lt;=100,2,2),FALSE)),"")</f>
        <v/>
      </c>
      <c r="M91" s="122" t="str">
        <f ca="1">IFERROR(IF(C91="","",IF(C91=301,'Print Variations'!$D$5,VLOOKUP(C91,IF(C91&lt;=100,'Enter Closet Order Here'!$F:$L,'Enter Additional Product Here'!$E:$H),IF(C91&lt;=100,7,4),FALSE))),"")</f>
        <v/>
      </c>
      <c r="N91" s="122" t="str">
        <f t="shared" ca="1" si="7"/>
        <v/>
      </c>
      <c r="O91" s="26"/>
      <c r="W91" s="65" t="s">
        <v>682</v>
      </c>
      <c r="X91" s="65" t="s">
        <v>1301</v>
      </c>
      <c r="Z91" s="89" t="str">
        <f t="shared" ca="1" si="5"/>
        <v>x</v>
      </c>
      <c r="AA91" s="89" t="str">
        <f t="shared" ca="1" si="6"/>
        <v>x</v>
      </c>
      <c r="AB91" s="89"/>
      <c r="AC91" s="43" t="str">
        <f ca="1">IF(AC90&lt;'Print Variations'!$F$5,AC90+1,IF(AC90='Print Variations'!$F$5,IF('Print Variations'!$F$7=0,IF('Print Variations'!$D$5="$","",IF(IFERROR(MATCH(301,AC$2:AC90,0),0)&gt;0,"",301)),101),IF(AC90&gt;='Print Variations'!$F$7,IF(OR('Print Variations'!$D$5="$",'Print Variations'!$D$5=0),"",IF(IFERROR(MATCH(301,AC$2:AC90,0),0)&gt;0,"",301)),AC90+1)))</f>
        <v/>
      </c>
    </row>
    <row r="92" spans="2:29" ht="15" customHeight="1">
      <c r="B92" s="10"/>
      <c r="C92" s="43" t="str">
        <f ca="1">IF(C91&lt;'Print Variations'!$F$5,C91+1,IF(C91='Print Variations'!$F$5,IF('Print Variations'!$F$7=0,IF('Print Variations'!$D$5="$","",IF(IFERROR(MATCH(301,C$13:C91,0),0)&gt;0,"",301)),101),IF(C91&gt;='Print Variations'!$F$7,IF(OR('Print Variations'!$D$5="$",'Print Variations'!$D$5=0),"",IF(IFERROR(MATCH(301,C$13:C91,0),0)&gt;0,"",301)),C91+1)))</f>
        <v/>
      </c>
      <c r="D92" s="157" t="str">
        <f ca="1">IFERROR(IF(C92="","",IF(C92=301,"Sales Tax",VLOOKUP(C92,IF(C92&lt;=100,'Enter Closet Order Here'!$F:$H,'Enter Additional Product Here'!$E:$G),IF(C92&lt;=100,2,3),FALSE))),"")</f>
        <v/>
      </c>
      <c r="E92" s="219" t="str">
        <f ca="1">IFERROR(IF(IF(C92=301,"Sales Tax",VLOOKUP(D92,IF(C92&lt;=100,'Print Here'!$W:$X,'Enter Additional Product Here'!$G:$M),IF(C92&lt;=100,2,3),FALSE))=0,"",IF(C92=301,"Sales Tax",VLOOKUP(D92,IF(C92&lt;=100,'Print Here'!$W:$X,'Enter Additional Product Here'!$G:$M),IF(C92&lt;=100,2,3),FALSE))),"")</f>
        <v/>
      </c>
      <c r="F92" s="219"/>
      <c r="G92" s="219"/>
      <c r="H92" s="219"/>
      <c r="I92" s="219"/>
      <c r="J92" s="219"/>
      <c r="K92" s="121" t="str">
        <f ca="1">IFERROR(IF(C92="","",IF(C92=301,"1",VLOOKUP(C92,IF(C92&lt;=100,'Enter Closet Order Here'!$F:$H,'Enter Additional Product Here'!$E:$H),IF(C92&lt;=100,3,2),FALSE))),"")</f>
        <v/>
      </c>
      <c r="L92" s="122" t="str">
        <f ca="1">IFERROR(IF(C92=301,"",VLOOKUP(D92,IF(C92&lt;=100,'Enter Closet Order Here'!$Y:$Z,'Enter Additional Product Here'!$G:$H),IF(C92&lt;=100,2,2),FALSE)),"")</f>
        <v/>
      </c>
      <c r="M92" s="122" t="str">
        <f ca="1">IFERROR(IF(C92="","",IF(C92=301,'Print Variations'!$D$5,VLOOKUP(C92,IF(C92&lt;=100,'Enter Closet Order Here'!$F:$L,'Enter Additional Product Here'!$E:$H),IF(C92&lt;=100,7,4),FALSE))),"")</f>
        <v/>
      </c>
      <c r="N92" s="122" t="str">
        <f t="shared" ca="1" si="7"/>
        <v/>
      </c>
      <c r="O92" s="26"/>
      <c r="W92" s="65" t="s">
        <v>683</v>
      </c>
      <c r="X92" s="65" t="s">
        <v>1302</v>
      </c>
      <c r="Z92" s="89" t="str">
        <f t="shared" ca="1" si="5"/>
        <v>x</v>
      </c>
      <c r="AA92" s="89" t="str">
        <f t="shared" ca="1" si="6"/>
        <v>x</v>
      </c>
      <c r="AB92" s="89"/>
      <c r="AC92" s="43" t="str">
        <f ca="1">IF(AC91&lt;'Print Variations'!$F$5,AC91+1,IF(AC91='Print Variations'!$F$5,IF('Print Variations'!$F$7=0,IF('Print Variations'!$D$5="$","",IF(IFERROR(MATCH(301,AC$2:AC91,0),0)&gt;0,"",301)),101),IF(AC91&gt;='Print Variations'!$F$7,IF(OR('Print Variations'!$D$5="$",'Print Variations'!$D$5=0),"",IF(IFERROR(MATCH(301,AC$2:AC91,0),0)&gt;0,"",301)),AC91+1)))</f>
        <v/>
      </c>
    </row>
    <row r="93" spans="2:29" ht="15" customHeight="1">
      <c r="B93" s="10"/>
      <c r="C93" s="43" t="str">
        <f ca="1">IF(C92&lt;'Print Variations'!$F$5,C92+1,IF(C92='Print Variations'!$F$5,IF('Print Variations'!$F$7=0,IF('Print Variations'!$D$5="$","",IF(IFERROR(MATCH(301,C$13:C92,0),0)&gt;0,"",301)),101),IF(C92&gt;='Print Variations'!$F$7,IF(OR('Print Variations'!$D$5="$",'Print Variations'!$D$5=0),"",IF(IFERROR(MATCH(301,C$13:C92,0),0)&gt;0,"",301)),C92+1)))</f>
        <v/>
      </c>
      <c r="D93" s="157" t="str">
        <f ca="1">IFERROR(IF(C93="","",IF(C93=301,"Sales Tax",VLOOKUP(C93,IF(C93&lt;=100,'Enter Closet Order Here'!$F:$H,'Enter Additional Product Here'!$E:$G),IF(C93&lt;=100,2,3),FALSE))),"")</f>
        <v/>
      </c>
      <c r="E93" s="219" t="str">
        <f ca="1">IFERROR(IF(IF(C93=301,"Sales Tax",VLOOKUP(D93,IF(C93&lt;=100,'Print Here'!$W:$X,'Enter Additional Product Here'!$G:$M),IF(C93&lt;=100,2,3),FALSE))=0,"",IF(C93=301,"Sales Tax",VLOOKUP(D93,IF(C93&lt;=100,'Print Here'!$W:$X,'Enter Additional Product Here'!$G:$M),IF(C93&lt;=100,2,3),FALSE))),"")</f>
        <v/>
      </c>
      <c r="F93" s="219"/>
      <c r="G93" s="219"/>
      <c r="H93" s="219"/>
      <c r="I93" s="219"/>
      <c r="J93" s="219"/>
      <c r="K93" s="121" t="str">
        <f ca="1">IFERROR(IF(C93="","",IF(C93=301,"1",VLOOKUP(C93,IF(C93&lt;=100,'Enter Closet Order Here'!$F:$H,'Enter Additional Product Here'!$E:$H),IF(C93&lt;=100,3,2),FALSE))),"")</f>
        <v/>
      </c>
      <c r="L93" s="122" t="str">
        <f ca="1">IFERROR(IF(C93=301,"",VLOOKUP(D93,IF(C93&lt;=100,'Enter Closet Order Here'!$Y:$Z,'Enter Additional Product Here'!$G:$H),IF(C93&lt;=100,2,2),FALSE)),"")</f>
        <v/>
      </c>
      <c r="M93" s="122" t="str">
        <f ca="1">IFERROR(IF(C93="","",IF(C93=301,'Print Variations'!$D$5,VLOOKUP(C93,IF(C93&lt;=100,'Enter Closet Order Here'!$F:$L,'Enter Additional Product Here'!$E:$H),IF(C93&lt;=100,7,4),FALSE))),"")</f>
        <v/>
      </c>
      <c r="N93" s="122" t="str">
        <f t="shared" ca="1" si="7"/>
        <v/>
      </c>
      <c r="O93" s="26"/>
      <c r="W93" s="65" t="s">
        <v>684</v>
      </c>
      <c r="X93" s="65" t="s">
        <v>1303</v>
      </c>
      <c r="Z93" s="89" t="str">
        <f t="shared" ca="1" si="5"/>
        <v>x</v>
      </c>
      <c r="AA93" s="89" t="str">
        <f t="shared" ca="1" si="6"/>
        <v>x</v>
      </c>
      <c r="AB93" s="89"/>
      <c r="AC93" s="43" t="str">
        <f ca="1">IF(AC92&lt;'Print Variations'!$F$5,AC92+1,IF(AC92='Print Variations'!$F$5,IF('Print Variations'!$F$7=0,IF('Print Variations'!$D$5="$","",IF(IFERROR(MATCH(301,AC$2:AC92,0),0)&gt;0,"",301)),101),IF(AC92&gt;='Print Variations'!$F$7,IF(OR('Print Variations'!$D$5="$",'Print Variations'!$D$5=0),"",IF(IFERROR(MATCH(301,AC$2:AC92,0),0)&gt;0,"",301)),AC92+1)))</f>
        <v/>
      </c>
    </row>
    <row r="94" spans="2:29" ht="15" customHeight="1">
      <c r="B94" s="10"/>
      <c r="C94" s="43" t="str">
        <f ca="1">IF(C93&lt;'Print Variations'!$F$5,C93+1,IF(C93='Print Variations'!$F$5,IF('Print Variations'!$F$7=0,IF('Print Variations'!$D$5="$","",IF(IFERROR(MATCH(301,C$13:C93,0),0)&gt;0,"",301)),101),IF(C93&gt;='Print Variations'!$F$7,IF(OR('Print Variations'!$D$5="$",'Print Variations'!$D$5=0),"",IF(IFERROR(MATCH(301,C$13:C93,0),0)&gt;0,"",301)),C93+1)))</f>
        <v/>
      </c>
      <c r="D94" s="157" t="str">
        <f ca="1">IFERROR(IF(C94="","",IF(C94=301,"Sales Tax",VLOOKUP(C94,IF(C94&lt;=100,'Enter Closet Order Here'!$F:$H,'Enter Additional Product Here'!$E:$G),IF(C94&lt;=100,2,3),FALSE))),"")</f>
        <v/>
      </c>
      <c r="E94" s="219" t="str">
        <f ca="1">IFERROR(IF(IF(C94=301,"Sales Tax",VLOOKUP(D94,IF(C94&lt;=100,'Print Here'!$W:$X,'Enter Additional Product Here'!$G:$M),IF(C94&lt;=100,2,3),FALSE))=0,"",IF(C94=301,"Sales Tax",VLOOKUP(D94,IF(C94&lt;=100,'Print Here'!$W:$X,'Enter Additional Product Here'!$G:$M),IF(C94&lt;=100,2,3),FALSE))),"")</f>
        <v/>
      </c>
      <c r="F94" s="219"/>
      <c r="G94" s="219"/>
      <c r="H94" s="219"/>
      <c r="I94" s="219"/>
      <c r="J94" s="219"/>
      <c r="K94" s="121" t="str">
        <f ca="1">IFERROR(IF(C94="","",IF(C94=301,"1",VLOOKUP(C94,IF(C94&lt;=100,'Enter Closet Order Here'!$F:$H,'Enter Additional Product Here'!$E:$H),IF(C94&lt;=100,3,2),FALSE))),"")</f>
        <v/>
      </c>
      <c r="L94" s="122" t="str">
        <f ca="1">IFERROR(IF(C94=301,"",VLOOKUP(D94,IF(C94&lt;=100,'Enter Closet Order Here'!$Y:$Z,'Enter Additional Product Here'!$G:$H),IF(C94&lt;=100,2,2),FALSE)),"")</f>
        <v/>
      </c>
      <c r="M94" s="122" t="str">
        <f ca="1">IFERROR(IF(C94="","",IF(C94=301,'Print Variations'!$D$5,VLOOKUP(C94,IF(C94&lt;=100,'Enter Closet Order Here'!$F:$L,'Enter Additional Product Here'!$E:$H),IF(C94&lt;=100,7,4),FALSE))),"")</f>
        <v/>
      </c>
      <c r="N94" s="122" t="str">
        <f ca="1">IFERROR(M94*K94,"")</f>
        <v/>
      </c>
      <c r="O94" s="26"/>
      <c r="W94" s="65" t="s">
        <v>685</v>
      </c>
      <c r="X94" s="65" t="s">
        <v>1304</v>
      </c>
      <c r="Z94" s="89" t="str">
        <f t="shared" ca="1" si="5"/>
        <v>x</v>
      </c>
      <c r="AA94" s="89" t="str">
        <f t="shared" ca="1" si="6"/>
        <v>x</v>
      </c>
      <c r="AB94" s="89"/>
      <c r="AC94" s="43" t="str">
        <f ca="1">IF(AC93&lt;'Print Variations'!$F$5,AC93+1,IF(AC93='Print Variations'!$F$5,IF('Print Variations'!$F$7=0,IF('Print Variations'!$D$5="$","",IF(IFERROR(MATCH(301,AC$2:AC93,0),0)&gt;0,"",301)),101),IF(AC93&gt;='Print Variations'!$F$7,IF(OR('Print Variations'!$D$5="$",'Print Variations'!$D$5=0),"",IF(IFERROR(MATCH(301,AC$2:AC93,0),0)&gt;0,"",301)),AC93+1)))</f>
        <v/>
      </c>
    </row>
    <row r="95" spans="2:29" ht="15" customHeight="1">
      <c r="B95" s="10"/>
      <c r="C95" s="43" t="str">
        <f ca="1">IF(C94&lt;'Print Variations'!$F$5,C94+1,IF(C94='Print Variations'!$F$5,IF('Print Variations'!$F$7=0,IF('Print Variations'!$D$5="$","",IF(IFERROR(MATCH(301,C$13:C94,0),0)&gt;0,"",301)),101),IF(C94&gt;='Print Variations'!$F$7,IF(OR('Print Variations'!$D$5="$",'Print Variations'!$D$5=0),"",IF(IFERROR(MATCH(301,C$13:C94,0),0)&gt;0,"",301)),C94+1)))</f>
        <v/>
      </c>
      <c r="D95" s="157" t="str">
        <f ca="1">IFERROR(IF(C95="","",IF(C95=301,"Sales Tax",VLOOKUP(C95,IF(C95&lt;=100,'Enter Closet Order Here'!$F:$H,'Enter Additional Product Here'!$E:$G),IF(C95&lt;=100,2,3),FALSE))),"")</f>
        <v/>
      </c>
      <c r="E95" s="219" t="str">
        <f ca="1">IFERROR(IF(IF(C95=301,"Sales Tax",VLOOKUP(D95,IF(C95&lt;=100,'Print Here'!$W:$X,'Enter Additional Product Here'!$G:$M),IF(C95&lt;=100,2,3),FALSE))=0,"",IF(C95=301,"Sales Tax",VLOOKUP(D95,IF(C95&lt;=100,'Print Here'!$W:$X,'Enter Additional Product Here'!$G:$M),IF(C95&lt;=100,2,3),FALSE))),"")</f>
        <v/>
      </c>
      <c r="F95" s="219"/>
      <c r="G95" s="219"/>
      <c r="H95" s="219"/>
      <c r="I95" s="219"/>
      <c r="J95" s="219"/>
      <c r="K95" s="121" t="str">
        <f ca="1">IFERROR(IF(C95="","",IF(C95=301,"1",VLOOKUP(C95,IF(C95&lt;=100,'Enter Closet Order Here'!$F:$H,'Enter Additional Product Here'!$E:$H),IF(C95&lt;=100,3,2),FALSE))),"")</f>
        <v/>
      </c>
      <c r="L95" s="122" t="str">
        <f ca="1">IFERROR(IF(C95=301,"",VLOOKUP(D95,IF(C95&lt;=100,'Enter Closet Order Here'!$Y:$Z,'Enter Additional Product Here'!$G:$H),IF(C95&lt;=100,2,2),FALSE)),"")</f>
        <v/>
      </c>
      <c r="M95" s="122" t="str">
        <f ca="1">IFERROR(IF(C95="","",IF(C95=301,'Print Variations'!$D$5,VLOOKUP(C95,IF(C95&lt;=100,'Enter Closet Order Here'!$F:$L,'Enter Additional Product Here'!$E:$H),IF(C95&lt;=100,7,4),FALSE))),"")</f>
        <v/>
      </c>
      <c r="N95" s="122" t="str">
        <f t="shared" ref="N95:N158" ca="1" si="8">IFERROR(M95*K95,"")</f>
        <v/>
      </c>
      <c r="O95" s="26"/>
      <c r="W95" s="65" t="s">
        <v>686</v>
      </c>
      <c r="X95" s="65" t="s">
        <v>1305</v>
      </c>
      <c r="Z95" s="89" t="str">
        <f t="shared" ca="1" si="5"/>
        <v>x</v>
      </c>
      <c r="AA95" s="89" t="str">
        <f t="shared" ca="1" si="6"/>
        <v>x</v>
      </c>
      <c r="AB95" s="89"/>
      <c r="AC95" s="43" t="str">
        <f ca="1">IF(AC94&lt;'Print Variations'!$F$5,AC94+1,IF(AC94='Print Variations'!$F$5,IF('Print Variations'!$F$7=0,IF('Print Variations'!$D$5="$","",IF(IFERROR(MATCH(301,AC$2:AC94,0),0)&gt;0,"",301)),101),IF(AC94&gt;='Print Variations'!$F$7,IF(OR('Print Variations'!$D$5="$",'Print Variations'!$D$5=0),"",IF(IFERROR(MATCH(301,AC$2:AC94,0),0)&gt;0,"",301)),AC94+1)))</f>
        <v/>
      </c>
    </row>
    <row r="96" spans="2:29" ht="15" customHeight="1">
      <c r="B96" s="10"/>
      <c r="C96" s="43" t="str">
        <f ca="1">IF(C95&lt;'Print Variations'!$F$5,C95+1,IF(C95='Print Variations'!$F$5,IF('Print Variations'!$F$7=0,IF('Print Variations'!$D$5="$","",IF(IFERROR(MATCH(301,C$13:C95,0),0)&gt;0,"",301)),101),IF(C95&gt;='Print Variations'!$F$7,IF(OR('Print Variations'!$D$5="$",'Print Variations'!$D$5=0),"",IF(IFERROR(MATCH(301,C$13:C95,0),0)&gt;0,"",301)),C95+1)))</f>
        <v/>
      </c>
      <c r="D96" s="157" t="str">
        <f ca="1">IFERROR(IF(C96="","",IF(C96=301,"Sales Tax",VLOOKUP(C96,IF(C96&lt;=100,'Enter Closet Order Here'!$F:$H,'Enter Additional Product Here'!$E:$G),IF(C96&lt;=100,2,3),FALSE))),"")</f>
        <v/>
      </c>
      <c r="E96" s="219" t="str">
        <f ca="1">IFERROR(IF(IF(C96=301,"Sales Tax",VLOOKUP(D96,IF(C96&lt;=100,'Print Here'!$W:$X,'Enter Additional Product Here'!$G:$M),IF(C96&lt;=100,2,3),FALSE))=0,"",IF(C96=301,"Sales Tax",VLOOKUP(D96,IF(C96&lt;=100,'Print Here'!$W:$X,'Enter Additional Product Here'!$G:$M),IF(C96&lt;=100,2,3),FALSE))),"")</f>
        <v/>
      </c>
      <c r="F96" s="219"/>
      <c r="G96" s="219"/>
      <c r="H96" s="219"/>
      <c r="I96" s="219"/>
      <c r="J96" s="219"/>
      <c r="K96" s="121" t="str">
        <f ca="1">IFERROR(IF(C96="","",IF(C96=301,"1",VLOOKUP(C96,IF(C96&lt;=100,'Enter Closet Order Here'!$F:$H,'Enter Additional Product Here'!$E:$H),IF(C96&lt;=100,3,2),FALSE))),"")</f>
        <v/>
      </c>
      <c r="L96" s="122" t="str">
        <f ca="1">IFERROR(IF(C96=301,"",VLOOKUP(D96,IF(C96&lt;=100,'Enter Closet Order Here'!$Y:$Z,'Enter Additional Product Here'!$G:$H),IF(C96&lt;=100,2,2),FALSE)),"")</f>
        <v/>
      </c>
      <c r="M96" s="122" t="str">
        <f ca="1">IFERROR(IF(C96="","",IF(C96=301,'Print Variations'!$D$5,VLOOKUP(C96,IF(C96&lt;=100,'Enter Closet Order Here'!$F:$L,'Enter Additional Product Here'!$E:$H),IF(C96&lt;=100,7,4),FALSE))),"")</f>
        <v/>
      </c>
      <c r="N96" s="122" t="str">
        <f t="shared" ca="1" si="8"/>
        <v/>
      </c>
      <c r="O96" s="26"/>
      <c r="W96" s="65" t="s">
        <v>687</v>
      </c>
      <c r="X96" s="65" t="s">
        <v>1306</v>
      </c>
      <c r="Z96" s="89" t="str">
        <f t="shared" ca="1" si="5"/>
        <v>x</v>
      </c>
      <c r="AA96" s="89" t="str">
        <f t="shared" ca="1" si="6"/>
        <v>x</v>
      </c>
      <c r="AB96" s="89"/>
      <c r="AC96" s="43" t="str">
        <f ca="1">IF(AC95&lt;'Print Variations'!$F$5,AC95+1,IF(AC95='Print Variations'!$F$5,IF('Print Variations'!$F$7=0,IF('Print Variations'!$D$5="$","",IF(IFERROR(MATCH(301,AC$2:AC95,0),0)&gt;0,"",301)),101),IF(AC95&gt;='Print Variations'!$F$7,IF(OR('Print Variations'!$D$5="$",'Print Variations'!$D$5=0),"",IF(IFERROR(MATCH(301,AC$2:AC95,0),0)&gt;0,"",301)),AC95+1)))</f>
        <v/>
      </c>
    </row>
    <row r="97" spans="2:29" ht="15" customHeight="1">
      <c r="B97" s="10"/>
      <c r="C97" s="43" t="str">
        <f ca="1">IF(C96&lt;'Print Variations'!$F$5,C96+1,IF(C96='Print Variations'!$F$5,IF('Print Variations'!$F$7=0,IF('Print Variations'!$D$5="$","",IF(IFERROR(MATCH(301,C$13:C96,0),0)&gt;0,"",301)),101),IF(C96&gt;='Print Variations'!$F$7,IF(OR('Print Variations'!$D$5="$",'Print Variations'!$D$5=0),"",IF(IFERROR(MATCH(301,C$13:C96,0),0)&gt;0,"",301)),C96+1)))</f>
        <v/>
      </c>
      <c r="D97" s="157" t="str">
        <f ca="1">IFERROR(IF(C97="","",IF(C97=301,"Sales Tax",VLOOKUP(C97,IF(C97&lt;=100,'Enter Closet Order Here'!$F:$H,'Enter Additional Product Here'!$E:$G),IF(C97&lt;=100,2,3),FALSE))),"")</f>
        <v/>
      </c>
      <c r="E97" s="219" t="str">
        <f ca="1">IFERROR(IF(IF(C97=301,"Sales Tax",VLOOKUP(D97,IF(C97&lt;=100,'Print Here'!$W:$X,'Enter Additional Product Here'!$G:$M),IF(C97&lt;=100,2,3),FALSE))=0,"",IF(C97=301,"Sales Tax",VLOOKUP(D97,IF(C97&lt;=100,'Print Here'!$W:$X,'Enter Additional Product Here'!$G:$M),IF(C97&lt;=100,2,3),FALSE))),"")</f>
        <v/>
      </c>
      <c r="F97" s="219"/>
      <c r="G97" s="219"/>
      <c r="H97" s="219"/>
      <c r="I97" s="219"/>
      <c r="J97" s="219"/>
      <c r="K97" s="121" t="str">
        <f ca="1">IFERROR(IF(C97="","",IF(C97=301,"1",VLOOKUP(C97,IF(C97&lt;=100,'Enter Closet Order Here'!$F:$H,'Enter Additional Product Here'!$E:$H),IF(C97&lt;=100,3,2),FALSE))),"")</f>
        <v/>
      </c>
      <c r="L97" s="122" t="str">
        <f ca="1">IFERROR(IF(C97=301,"",VLOOKUP(D97,IF(C97&lt;=100,'Enter Closet Order Here'!$Y:$Z,'Enter Additional Product Here'!$G:$H),IF(C97&lt;=100,2,2),FALSE)),"")</f>
        <v/>
      </c>
      <c r="M97" s="122" t="str">
        <f ca="1">IFERROR(IF(C97="","",IF(C97=301,'Print Variations'!$D$5,VLOOKUP(C97,IF(C97&lt;=100,'Enter Closet Order Here'!$F:$L,'Enter Additional Product Here'!$E:$H),IF(C97&lt;=100,7,4),FALSE))),"")</f>
        <v/>
      </c>
      <c r="N97" s="122" t="str">
        <f t="shared" ca="1" si="8"/>
        <v/>
      </c>
      <c r="O97" s="26"/>
      <c r="W97" s="65" t="s">
        <v>688</v>
      </c>
      <c r="X97" s="65" t="s">
        <v>1307</v>
      </c>
      <c r="Z97" s="89" t="str">
        <f t="shared" ca="1" si="5"/>
        <v>x</v>
      </c>
      <c r="AA97" s="89" t="str">
        <f t="shared" ca="1" si="6"/>
        <v>x</v>
      </c>
      <c r="AB97" s="89"/>
      <c r="AC97" s="43" t="str">
        <f ca="1">IF(AC96&lt;'Print Variations'!$F$5,AC96+1,IF(AC96='Print Variations'!$F$5,IF('Print Variations'!$F$7=0,IF('Print Variations'!$D$5="$","",IF(IFERROR(MATCH(301,AC$2:AC96,0),0)&gt;0,"",301)),101),IF(AC96&gt;='Print Variations'!$F$7,IF(OR('Print Variations'!$D$5="$",'Print Variations'!$D$5=0),"",IF(IFERROR(MATCH(301,AC$2:AC96,0),0)&gt;0,"",301)),AC96+1)))</f>
        <v/>
      </c>
    </row>
    <row r="98" spans="2:29" ht="15" customHeight="1">
      <c r="B98" s="10"/>
      <c r="C98" s="43" t="str">
        <f ca="1">IF(C97&lt;'Print Variations'!$F$5,C97+1,IF(C97='Print Variations'!$F$5,IF('Print Variations'!$F$7=0,IF('Print Variations'!$D$5="$","",IF(IFERROR(MATCH(301,C$13:C97,0),0)&gt;0,"",301)),101),IF(C97&gt;='Print Variations'!$F$7,IF(OR('Print Variations'!$D$5="$",'Print Variations'!$D$5=0),"",IF(IFERROR(MATCH(301,C$13:C97,0),0)&gt;0,"",301)),C97+1)))</f>
        <v/>
      </c>
      <c r="D98" s="157" t="str">
        <f ca="1">IFERROR(IF(C98="","",IF(C98=301,"Sales Tax",VLOOKUP(C98,IF(C98&lt;=100,'Enter Closet Order Here'!$F:$H,'Enter Additional Product Here'!$E:$G),IF(C98&lt;=100,2,3),FALSE))),"")</f>
        <v/>
      </c>
      <c r="E98" s="219" t="str">
        <f ca="1">IFERROR(IF(IF(C98=301,"Sales Tax",VLOOKUP(D98,IF(C98&lt;=100,'Print Here'!$W:$X,'Enter Additional Product Here'!$G:$M),IF(C98&lt;=100,2,3),FALSE))=0,"",IF(C98=301,"Sales Tax",VLOOKUP(D98,IF(C98&lt;=100,'Print Here'!$W:$X,'Enter Additional Product Here'!$G:$M),IF(C98&lt;=100,2,3),FALSE))),"")</f>
        <v/>
      </c>
      <c r="F98" s="219"/>
      <c r="G98" s="219"/>
      <c r="H98" s="219"/>
      <c r="I98" s="219"/>
      <c r="J98" s="219"/>
      <c r="K98" s="121" t="str">
        <f ca="1">IFERROR(IF(C98="","",IF(C98=301,"1",VLOOKUP(C98,IF(C98&lt;=100,'Enter Closet Order Here'!$F:$H,'Enter Additional Product Here'!$E:$H),IF(C98&lt;=100,3,2),FALSE))),"")</f>
        <v/>
      </c>
      <c r="L98" s="122" t="str">
        <f ca="1">IFERROR(IF(C98=301,"",VLOOKUP(D98,IF(C98&lt;=100,'Enter Closet Order Here'!$Y:$Z,'Enter Additional Product Here'!$G:$H),IF(C98&lt;=100,2,2),FALSE)),"")</f>
        <v/>
      </c>
      <c r="M98" s="122" t="str">
        <f ca="1">IFERROR(IF(C98="","",IF(C98=301,'Print Variations'!$D$5,VLOOKUP(C98,IF(C98&lt;=100,'Enter Closet Order Here'!$F:$L,'Enter Additional Product Here'!$E:$H),IF(C98&lt;=100,7,4),FALSE))),"")</f>
        <v/>
      </c>
      <c r="N98" s="122" t="str">
        <f t="shared" ca="1" si="8"/>
        <v/>
      </c>
      <c r="O98" s="26"/>
      <c r="W98" s="65" t="s">
        <v>689</v>
      </c>
      <c r="X98" s="65" t="s">
        <v>1308</v>
      </c>
      <c r="Z98" s="89" t="str">
        <f t="shared" ca="1" si="5"/>
        <v>x</v>
      </c>
      <c r="AA98" s="89" t="str">
        <f ca="1">IFERROR(IF(VLOOKUP(AC98,E_OrderInfo,9,FALSE)="","x",VLOOKUP(AC98,E_OrderInfo,9,FALSE)),"x")</f>
        <v>x</v>
      </c>
      <c r="AB98" s="89"/>
      <c r="AC98" s="43" t="str">
        <f ca="1">IF(AC97&lt;'Print Variations'!$F$5,AC97+1,IF(AC97='Print Variations'!$F$5,IF('Print Variations'!$F$7=0,IF('Print Variations'!$D$5="$","",IF(IFERROR(MATCH(301,AC$2:AC97,0),0)&gt;0,"",301)),101),IF(AC97&gt;='Print Variations'!$F$7,IF(OR('Print Variations'!$D$5="$",'Print Variations'!$D$5=0),"",IF(IFERROR(MATCH(301,AC$2:AC97,0),0)&gt;0,"",301)),AC97+1)))</f>
        <v/>
      </c>
    </row>
    <row r="99" spans="2:29" ht="15" customHeight="1">
      <c r="B99" s="10"/>
      <c r="C99" s="43" t="str">
        <f ca="1">IF(C98&lt;'Print Variations'!$F$5,C98+1,IF(C98='Print Variations'!$F$5,IF('Print Variations'!$F$7=0,IF('Print Variations'!$D$5="$","",IF(IFERROR(MATCH(301,C$13:C98,0),0)&gt;0,"",301)),101),IF(C98&gt;='Print Variations'!$F$7,IF(OR('Print Variations'!$D$5="$",'Print Variations'!$D$5=0),"",IF(IFERROR(MATCH(301,C$13:C98,0),0)&gt;0,"",301)),C98+1)))</f>
        <v/>
      </c>
      <c r="D99" s="157" t="str">
        <f ca="1">IFERROR(IF(C99="","",IF(C99=301,"Sales Tax",VLOOKUP(C99,IF(C99&lt;=100,'Enter Closet Order Here'!$F:$H,'Enter Additional Product Here'!$E:$G),IF(C99&lt;=100,2,3),FALSE))),"")</f>
        <v/>
      </c>
      <c r="E99" s="219" t="str">
        <f ca="1">IFERROR(IF(IF(C99=301,"Sales Tax",VLOOKUP(D99,IF(C99&lt;=100,'Print Here'!$W:$X,'Enter Additional Product Here'!$G:$M),IF(C99&lt;=100,2,3),FALSE))=0,"",IF(C99=301,"Sales Tax",VLOOKUP(D99,IF(C99&lt;=100,'Print Here'!$W:$X,'Enter Additional Product Here'!$G:$M),IF(C99&lt;=100,2,3),FALSE))),"")</f>
        <v/>
      </c>
      <c r="F99" s="219"/>
      <c r="G99" s="219"/>
      <c r="H99" s="219"/>
      <c r="I99" s="219"/>
      <c r="J99" s="219"/>
      <c r="K99" s="121" t="str">
        <f ca="1">IFERROR(IF(C99="","",IF(C99=301,"1",VLOOKUP(C99,IF(C99&lt;=100,'Enter Closet Order Here'!$F:$H,'Enter Additional Product Here'!$E:$H),IF(C99&lt;=100,3,2),FALSE))),"")</f>
        <v/>
      </c>
      <c r="L99" s="122" t="str">
        <f ca="1">IFERROR(IF(C99=301,"",VLOOKUP(D99,IF(C99&lt;=100,'Enter Closet Order Here'!$Y:$Z,'Enter Additional Product Here'!$G:$H),IF(C99&lt;=100,2,2),FALSE)),"")</f>
        <v/>
      </c>
      <c r="M99" s="122" t="str">
        <f ca="1">IFERROR(IF(C99="","",IF(C99=301,'Print Variations'!$D$5,VLOOKUP(C99,IF(C99&lt;=100,'Enter Closet Order Here'!$F:$L,'Enter Additional Product Here'!$E:$H),IF(C99&lt;=100,7,4),FALSE))),"")</f>
        <v/>
      </c>
      <c r="N99" s="122" t="str">
        <f t="shared" ca="1" si="8"/>
        <v/>
      </c>
      <c r="O99" s="26"/>
      <c r="W99" s="65" t="s">
        <v>690</v>
      </c>
      <c r="X99" s="65" t="s">
        <v>1309</v>
      </c>
      <c r="Z99" s="89" t="str">
        <f t="shared" ca="1" si="5"/>
        <v>x</v>
      </c>
      <c r="AA99" s="89" t="str">
        <f ca="1">IFERROR(IF(VLOOKUP(AC99,E_OrderInfo,9,FALSE)="","x",VLOOKUP(AC99,E_OrderInfo,9,FALSE)),"x")</f>
        <v>x</v>
      </c>
      <c r="AB99" s="89"/>
      <c r="AC99" s="43" t="str">
        <f ca="1">IF(AC98&lt;'Print Variations'!$F$5,AC98+1,IF(AC98='Print Variations'!$F$5,IF('Print Variations'!$F$7=0,IF('Print Variations'!$D$5="$","",IF(IFERROR(MATCH(301,AC$2:AC98,0),0)&gt;0,"",301)),101),IF(AC98&gt;='Print Variations'!$F$7,IF(OR('Print Variations'!$D$5="$",'Print Variations'!$D$5=0),"",IF(IFERROR(MATCH(301,AC$2:AC98,0),0)&gt;0,"",301)),AC98+1)))</f>
        <v/>
      </c>
    </row>
    <row r="100" spans="2:29" ht="15" customHeight="1">
      <c r="B100" s="10"/>
      <c r="C100" s="43" t="str">
        <f ca="1">IF(C99&lt;'Print Variations'!$F$5,C99+1,IF(C99='Print Variations'!$F$5,IF('Print Variations'!$F$7=0,IF('Print Variations'!$D$5="$","",IF(IFERROR(MATCH(301,C$13:C99,0),0)&gt;0,"",301)),101),IF(C99&gt;='Print Variations'!$F$7,IF(OR('Print Variations'!$D$5="$",'Print Variations'!$D$5=0),"",IF(IFERROR(MATCH(301,C$13:C99,0),0)&gt;0,"",301)),C99+1)))</f>
        <v/>
      </c>
      <c r="D100" s="157" t="str">
        <f ca="1">IFERROR(IF(C100="","",IF(C100=301,"Sales Tax",VLOOKUP(C100,IF(C100&lt;=100,'Enter Closet Order Here'!$F:$H,'Enter Additional Product Here'!$E:$G),IF(C100&lt;=100,2,3),FALSE))),"")</f>
        <v/>
      </c>
      <c r="E100" s="219" t="str">
        <f ca="1">IFERROR(IF(IF(C100=301,"Sales Tax",VLOOKUP(D100,IF(C100&lt;=100,'Print Here'!$W:$X,'Enter Additional Product Here'!$G:$M),IF(C100&lt;=100,2,3),FALSE))=0,"",IF(C100=301,"Sales Tax",VLOOKUP(D100,IF(C100&lt;=100,'Print Here'!$W:$X,'Enter Additional Product Here'!$G:$M),IF(C100&lt;=100,2,3),FALSE))),"")</f>
        <v/>
      </c>
      <c r="F100" s="219"/>
      <c r="G100" s="219"/>
      <c r="H100" s="219"/>
      <c r="I100" s="219"/>
      <c r="J100" s="219"/>
      <c r="K100" s="121" t="str">
        <f ca="1">IFERROR(IF(C100="","",IF(C100=301,"1",VLOOKUP(C100,IF(C100&lt;=100,'Enter Closet Order Here'!$F:$H,'Enter Additional Product Here'!$E:$H),IF(C100&lt;=100,3,2),FALSE))),"")</f>
        <v/>
      </c>
      <c r="L100" s="122" t="str">
        <f ca="1">IFERROR(IF(C100=301,"",VLOOKUP(D100,IF(C100&lt;=100,'Enter Closet Order Here'!$Y:$Z,'Enter Additional Product Here'!$G:$H),IF(C100&lt;=100,2,2),FALSE)),"")</f>
        <v/>
      </c>
      <c r="M100" s="122" t="str">
        <f ca="1">IFERROR(IF(C100="","",IF(C100=301,'Print Variations'!$D$5,VLOOKUP(C100,IF(C100&lt;=100,'Enter Closet Order Here'!$F:$L,'Enter Additional Product Here'!$E:$H),IF(C100&lt;=100,7,4),FALSE))),"")</f>
        <v/>
      </c>
      <c r="N100" s="122" t="str">
        <f t="shared" ca="1" si="8"/>
        <v/>
      </c>
      <c r="O100" s="26"/>
      <c r="W100" s="65" t="s">
        <v>691</v>
      </c>
      <c r="X100" s="65" t="s">
        <v>1310</v>
      </c>
      <c r="Z100" s="89" t="str">
        <f t="shared" ca="1" si="5"/>
        <v>x</v>
      </c>
      <c r="AA100" s="89" t="str">
        <f ca="1">IFERROR(IF(VLOOKUP(AC100,E_OrderInfo,9,FALSE)="","x",VLOOKUP(AC100,E_OrderInfo,9,FALSE)),"x")</f>
        <v>x</v>
      </c>
      <c r="AB100" s="89"/>
      <c r="AC100" s="43" t="str">
        <f ca="1">IF(AC99&lt;'Print Variations'!$F$5,AC99+1,IF(AC99='Print Variations'!$F$5,IF('Print Variations'!$F$7=0,IF('Print Variations'!$D$5="$","",IF(IFERROR(MATCH(301,AC$2:AC99,0),0)&gt;0,"",301)),101),IF(AC99&gt;='Print Variations'!$F$7,IF(OR('Print Variations'!$D$5="$",'Print Variations'!$D$5=0),"",IF(IFERROR(MATCH(301,AC$2:AC99,0),0)&gt;0,"",301)),AC99+1)))</f>
        <v/>
      </c>
    </row>
    <row r="101" spans="2:29" ht="15" customHeight="1">
      <c r="B101" s="10"/>
      <c r="C101" s="43" t="str">
        <f ca="1">IF(C100&lt;'Print Variations'!$F$5,C100+1,IF(C100='Print Variations'!$F$5,IF('Print Variations'!$F$7=0,IF('Print Variations'!$D$5="$","",IF(IFERROR(MATCH(301,C$13:C100,0),0)&gt;0,"",301)),101),IF(C100&gt;='Print Variations'!$F$7,IF(OR('Print Variations'!$D$5="$",'Print Variations'!$D$5=0),"",IF(IFERROR(MATCH(301,C$13:C100,0),0)&gt;0,"",301)),C100+1)))</f>
        <v/>
      </c>
      <c r="D101" s="157" t="str">
        <f ca="1">IFERROR(IF(C101="","",IF(C101=301,"Sales Tax",VLOOKUP(C101,IF(C101&lt;=100,'Enter Closet Order Here'!$F:$H,'Enter Additional Product Here'!$E:$G),IF(C101&lt;=100,2,3),FALSE))),"")</f>
        <v/>
      </c>
      <c r="E101" s="219" t="str">
        <f ca="1">IFERROR(IF(IF(C101=301,"Sales Tax",VLOOKUP(D101,IF(C101&lt;=100,'Print Here'!$W:$X,'Enter Additional Product Here'!$G:$M),IF(C101&lt;=100,2,3),FALSE))=0,"",IF(C101=301,"Sales Tax",VLOOKUP(D101,IF(C101&lt;=100,'Print Here'!$W:$X,'Enter Additional Product Here'!$G:$M),IF(C101&lt;=100,2,3),FALSE))),"")</f>
        <v/>
      </c>
      <c r="F101" s="219"/>
      <c r="G101" s="219"/>
      <c r="H101" s="219"/>
      <c r="I101" s="219"/>
      <c r="J101" s="219"/>
      <c r="K101" s="121" t="str">
        <f ca="1">IFERROR(IF(C101="","",IF(C101=301,"1",VLOOKUP(C101,IF(C101&lt;=100,'Enter Closet Order Here'!$F:$H,'Enter Additional Product Here'!$E:$H),IF(C101&lt;=100,3,2),FALSE))),"")</f>
        <v/>
      </c>
      <c r="L101" s="122" t="str">
        <f ca="1">IFERROR(IF(C101=301,"",VLOOKUP(D101,IF(C101&lt;=100,'Enter Closet Order Here'!$Y:$Z,'Enter Additional Product Here'!$G:$H),IF(C101&lt;=100,2,2),FALSE)),"")</f>
        <v/>
      </c>
      <c r="M101" s="122" t="str">
        <f ca="1">IFERROR(IF(C101="","",IF(C101=301,'Print Variations'!$D$5,VLOOKUP(C101,IF(C101&lt;=100,'Enter Closet Order Here'!$F:$L,'Enter Additional Product Here'!$E:$H),IF(C101&lt;=100,7,4),FALSE))),"")</f>
        <v/>
      </c>
      <c r="N101" s="122" t="str">
        <f t="shared" ca="1" si="8"/>
        <v/>
      </c>
      <c r="O101" s="26"/>
      <c r="W101" s="65" t="s">
        <v>692</v>
      </c>
      <c r="X101" s="65" t="s">
        <v>1311</v>
      </c>
      <c r="Z101" s="89" t="str">
        <f t="shared" ca="1" si="5"/>
        <v>x</v>
      </c>
      <c r="AA101" s="89" t="str">
        <f ca="1">IFERROR(IF(VLOOKUP(AC101,E_OrderInfo,9,FALSE)="","x",VLOOKUP(AC101,E_OrderInfo,9,FALSE)),"x")</f>
        <v>x</v>
      </c>
      <c r="AB101" s="89"/>
      <c r="AC101" s="43" t="str">
        <f ca="1">IF(AC100&lt;'Print Variations'!$F$5,AC100+1,IF(AC100='Print Variations'!$F$5,IF('Print Variations'!$F$7=0,IF('Print Variations'!$D$5="$","",IF(IFERROR(MATCH(301,AC$2:AC100,0),0)&gt;0,"",301)),101),IF(AC100&gt;='Print Variations'!$F$7,IF(OR('Print Variations'!$D$5="$",'Print Variations'!$D$5=0),"",IF(IFERROR(MATCH(301,AC$2:AC100,0),0)&gt;0,"",301)),AC100+1)))</f>
        <v/>
      </c>
    </row>
    <row r="102" spans="2:29" ht="15" customHeight="1">
      <c r="B102" s="10"/>
      <c r="C102" s="43" t="str">
        <f ca="1">IF(C101&lt;'Print Variations'!$F$5,C101+1,IF(C101='Print Variations'!$F$5,IF('Print Variations'!$F$7=0,IF('Print Variations'!$D$5="$","",IF(IFERROR(MATCH(301,C$13:C101,0),0)&gt;0,"",301)),101),IF(C101&gt;='Print Variations'!$F$7,IF(OR('Print Variations'!$D$5="$",'Print Variations'!$D$5=0),"",IF(IFERROR(MATCH(301,C$13:C101,0),0)&gt;0,"",301)),C101+1)))</f>
        <v/>
      </c>
      <c r="D102" s="157" t="str">
        <f ca="1">IFERROR(IF(C102="","",IF(C102=301,"Sales Tax",VLOOKUP(C102,IF(C102&lt;=100,'Enter Closet Order Here'!$F:$H,'Enter Additional Product Here'!$E:$G),IF(C102&lt;=100,2,3),FALSE))),"")</f>
        <v/>
      </c>
      <c r="E102" s="219" t="str">
        <f ca="1">IFERROR(IF(IF(C102=301,"Sales Tax",VLOOKUP(D102,IF(C102&lt;=100,'Print Here'!$W:$X,'Enter Additional Product Here'!$G:$M),IF(C102&lt;=100,2,3),FALSE))=0,"",IF(C102=301,"Sales Tax",VLOOKUP(D102,IF(C102&lt;=100,'Print Here'!$W:$X,'Enter Additional Product Here'!$G:$M),IF(C102&lt;=100,2,3),FALSE))),"")</f>
        <v/>
      </c>
      <c r="F102" s="219"/>
      <c r="G102" s="219"/>
      <c r="H102" s="219"/>
      <c r="I102" s="219"/>
      <c r="J102" s="219"/>
      <c r="K102" s="121" t="str">
        <f ca="1">IFERROR(IF(C102="","",IF(C102=301,"1",VLOOKUP(C102,IF(C102&lt;=100,'Enter Closet Order Here'!$F:$H,'Enter Additional Product Here'!$E:$H),IF(C102&lt;=100,3,2),FALSE))),"")</f>
        <v/>
      </c>
      <c r="L102" s="122" t="str">
        <f ca="1">IFERROR(IF(C102=301,"",VLOOKUP(D102,IF(C102&lt;=100,'Enter Closet Order Here'!$Y:$Z,'Enter Additional Product Here'!$G:$H),IF(C102&lt;=100,2,2),FALSE)),"")</f>
        <v/>
      </c>
      <c r="M102" s="122" t="str">
        <f ca="1">IFERROR(IF(C102="","",IF(C102=301,'Print Variations'!$D$5,VLOOKUP(C102,IF(C102&lt;=100,'Enter Closet Order Here'!$F:$L,'Enter Additional Product Here'!$E:$H),IF(C102&lt;=100,7,4),FALSE))),"")</f>
        <v/>
      </c>
      <c r="N102" s="122" t="str">
        <f t="shared" ca="1" si="8"/>
        <v/>
      </c>
      <c r="O102" s="26"/>
      <c r="W102" s="65" t="s">
        <v>693</v>
      </c>
      <c r="X102" s="65" t="s">
        <v>1312</v>
      </c>
      <c r="AC102" s="43" t="str">
        <f ca="1">IF(AC101&lt;'Print Variations'!$F$5,AC101+1,IF(AC101='Print Variations'!$F$5,IF('Print Variations'!$F$7=0,IF('Print Variations'!$D$5="$","",IF(IFERROR(MATCH(301,AC$2:AC101,0),0)&gt;0,"",301)),101),IF(AC101&gt;='Print Variations'!$F$7,IF(OR('Print Variations'!$D$5="$",'Print Variations'!$D$5=0),"",IF(IFERROR(MATCH(301,AC$2:AC101,0),0)&gt;0,"",301)),AC101+1)))</f>
        <v/>
      </c>
    </row>
    <row r="103" spans="2:29" ht="15" customHeight="1">
      <c r="B103" s="10"/>
      <c r="C103" s="43" t="str">
        <f ca="1">IF(C102&lt;'Print Variations'!$F$5,C102+1,IF(C102='Print Variations'!$F$5,IF('Print Variations'!$F$7=0,IF('Print Variations'!$D$5="$","",IF(IFERROR(MATCH(301,C$13:C102,0),0)&gt;0,"",301)),101),IF(C102&gt;='Print Variations'!$F$7,IF(OR('Print Variations'!$D$5="$",'Print Variations'!$D$5=0),"",IF(IFERROR(MATCH(301,C$13:C102,0),0)&gt;0,"",301)),C102+1)))</f>
        <v/>
      </c>
      <c r="D103" s="157" t="str">
        <f ca="1">IFERROR(IF(C103="","",IF(C103=301,"Sales Tax",VLOOKUP(C103,IF(C103&lt;=100,'Enter Closet Order Here'!$F:$H,'Enter Additional Product Here'!$E:$G),IF(C103&lt;=100,2,3),FALSE))),"")</f>
        <v/>
      </c>
      <c r="E103" s="219" t="str">
        <f ca="1">IFERROR(IF(IF(C103=301,"Sales Tax",VLOOKUP(D103,IF(C103&lt;=100,'Print Here'!$W:$X,'Enter Additional Product Here'!$G:$M),IF(C103&lt;=100,2,3),FALSE))=0,"",IF(C103=301,"Sales Tax",VLOOKUP(D103,IF(C103&lt;=100,'Print Here'!$W:$X,'Enter Additional Product Here'!$G:$M),IF(C103&lt;=100,2,3),FALSE))),"")</f>
        <v/>
      </c>
      <c r="F103" s="219"/>
      <c r="G103" s="219"/>
      <c r="H103" s="219"/>
      <c r="I103" s="219"/>
      <c r="J103" s="219"/>
      <c r="K103" s="121" t="str">
        <f ca="1">IFERROR(IF(C103="","",IF(C103=301,"1",VLOOKUP(C103,IF(C103&lt;=100,'Enter Closet Order Here'!$F:$H,'Enter Additional Product Here'!$E:$H),IF(C103&lt;=100,3,2),FALSE))),"")</f>
        <v/>
      </c>
      <c r="L103" s="122" t="str">
        <f ca="1">IFERROR(IF(C103=301,"",VLOOKUP(D103,IF(C103&lt;=100,'Enter Closet Order Here'!$Y:$Z,'Enter Additional Product Here'!$G:$H),IF(C103&lt;=100,2,2),FALSE)),"")</f>
        <v/>
      </c>
      <c r="M103" s="122" t="str">
        <f ca="1">IFERROR(IF(C103="","",IF(C103=301,'Print Variations'!$D$5,VLOOKUP(C103,IF(C103&lt;=100,'Enter Closet Order Here'!$F:$L,'Enter Additional Product Here'!$E:$H),IF(C103&lt;=100,7,4),FALSE))),"")</f>
        <v/>
      </c>
      <c r="N103" s="122" t="str">
        <f t="shared" ca="1" si="8"/>
        <v/>
      </c>
      <c r="O103" s="26"/>
      <c r="W103" s="65" t="s">
        <v>694</v>
      </c>
      <c r="X103" s="65" t="s">
        <v>1313</v>
      </c>
      <c r="AC103" s="43" t="str">
        <f ca="1">IF(AC102&lt;'Print Variations'!$F$5,AC102+1,IF(AC102='Print Variations'!$F$5,IF('Print Variations'!$F$7=0,IF('Print Variations'!$D$5="$","",IF(IFERROR(MATCH(301,AC$2:AC102,0),0)&gt;0,"",301)),101),IF(AC102&gt;='Print Variations'!$F$7,IF(OR('Print Variations'!$D$5="$",'Print Variations'!$D$5=0),"",IF(IFERROR(MATCH(301,AC$2:AC102,0),0)&gt;0,"",301)),AC102+1)))</f>
        <v/>
      </c>
    </row>
    <row r="104" spans="2:29" ht="15" customHeight="1">
      <c r="B104" s="10"/>
      <c r="C104" s="43" t="str">
        <f ca="1">IF(C103&lt;'Print Variations'!$F$5,C103+1,IF(C103='Print Variations'!$F$5,IF('Print Variations'!$F$7=0,IF('Print Variations'!$D$5="$","",IF(IFERROR(MATCH(301,C$13:C103,0),0)&gt;0,"",301)),101),IF(C103&gt;='Print Variations'!$F$7,IF(OR('Print Variations'!$D$5="$",'Print Variations'!$D$5=0),"",IF(IFERROR(MATCH(301,C$13:C103,0),0)&gt;0,"",301)),C103+1)))</f>
        <v/>
      </c>
      <c r="D104" s="157" t="str">
        <f ca="1">IFERROR(IF(C104="","",IF(C104=301,"Sales Tax",VLOOKUP(C104,IF(C104&lt;=100,'Enter Closet Order Here'!$F:$H,'Enter Additional Product Here'!$E:$G),IF(C104&lt;=100,2,3),FALSE))),"")</f>
        <v/>
      </c>
      <c r="E104" s="219" t="str">
        <f ca="1">IFERROR(IF(IF(C104=301,"Sales Tax",VLOOKUP(D104,IF(C104&lt;=100,'Print Here'!$W:$X,'Enter Additional Product Here'!$G:$M),IF(C104&lt;=100,2,3),FALSE))=0,"",IF(C104=301,"Sales Tax",VLOOKUP(D104,IF(C104&lt;=100,'Print Here'!$W:$X,'Enter Additional Product Here'!$G:$M),IF(C104&lt;=100,2,3),FALSE))),"")</f>
        <v/>
      </c>
      <c r="F104" s="219"/>
      <c r="G104" s="219"/>
      <c r="H104" s="219"/>
      <c r="I104" s="219"/>
      <c r="J104" s="219"/>
      <c r="K104" s="121" t="str">
        <f ca="1">IFERROR(IF(C104="","",IF(C104=301,"1",VLOOKUP(C104,IF(C104&lt;=100,'Enter Closet Order Here'!$F:$H,'Enter Additional Product Here'!$E:$H),IF(C104&lt;=100,3,2),FALSE))),"")</f>
        <v/>
      </c>
      <c r="L104" s="122" t="str">
        <f ca="1">IFERROR(IF(C104=301,"",VLOOKUP(D104,IF(C104&lt;=100,'Enter Closet Order Here'!$Y:$Z,'Enter Additional Product Here'!$G:$H),IF(C104&lt;=100,2,2),FALSE)),"")</f>
        <v/>
      </c>
      <c r="M104" s="122" t="str">
        <f ca="1">IFERROR(IF(C104="","",IF(C104=301,'Print Variations'!$D$5,VLOOKUP(C104,IF(C104&lt;=100,'Enter Closet Order Here'!$F:$L,'Enter Additional Product Here'!$E:$H),IF(C104&lt;=100,7,4),FALSE))),"")</f>
        <v/>
      </c>
      <c r="N104" s="122" t="str">
        <f t="shared" ca="1" si="8"/>
        <v/>
      </c>
      <c r="O104" s="26"/>
      <c r="W104" s="65" t="s">
        <v>695</v>
      </c>
      <c r="X104" s="65" t="s">
        <v>1314</v>
      </c>
      <c r="AC104" s="43" t="str">
        <f ca="1">IF(AC103&lt;'Print Variations'!$F$5,AC103+1,IF(AC103='Print Variations'!$F$5,IF('Print Variations'!$F$7=0,IF('Print Variations'!$D$5="$","",IF(IFERROR(MATCH(301,AC$2:AC103,0),0)&gt;0,"",301)),101),IF(AC103&gt;='Print Variations'!$F$7,IF(OR('Print Variations'!$D$5="$",'Print Variations'!$D$5=0),"",IF(IFERROR(MATCH(301,AC$2:AC103,0),0)&gt;0,"",301)),AC103+1)))</f>
        <v/>
      </c>
    </row>
    <row r="105" spans="2:29" ht="15" customHeight="1">
      <c r="B105" s="10"/>
      <c r="C105" s="43" t="str">
        <f ca="1">IF(C104&lt;'Print Variations'!$F$5,C104+1,IF(C104='Print Variations'!$F$5,IF('Print Variations'!$F$7=0,IF('Print Variations'!$D$5="$","",IF(IFERROR(MATCH(301,C$13:C104,0),0)&gt;0,"",301)),101),IF(C104&gt;='Print Variations'!$F$7,IF(OR('Print Variations'!$D$5="$",'Print Variations'!$D$5=0),"",IF(IFERROR(MATCH(301,C$13:C104,0),0)&gt;0,"",301)),C104+1)))</f>
        <v/>
      </c>
      <c r="D105" s="157" t="str">
        <f ca="1">IFERROR(IF(C105="","",IF(C105=301,"Sales Tax",VLOOKUP(C105,IF(C105&lt;=100,'Enter Closet Order Here'!$F:$H,'Enter Additional Product Here'!$E:$G),IF(C105&lt;=100,2,3),FALSE))),"")</f>
        <v/>
      </c>
      <c r="E105" s="219" t="str">
        <f ca="1">IFERROR(IF(IF(C105=301,"Sales Tax",VLOOKUP(D105,IF(C105&lt;=100,'Print Here'!$W:$X,'Enter Additional Product Here'!$G:$M),IF(C105&lt;=100,2,3),FALSE))=0,"",IF(C105=301,"Sales Tax",VLOOKUP(D105,IF(C105&lt;=100,'Print Here'!$W:$X,'Enter Additional Product Here'!$G:$M),IF(C105&lt;=100,2,3),FALSE))),"")</f>
        <v/>
      </c>
      <c r="F105" s="219"/>
      <c r="G105" s="219"/>
      <c r="H105" s="219"/>
      <c r="I105" s="219"/>
      <c r="J105" s="219"/>
      <c r="K105" s="121" t="str">
        <f ca="1">IFERROR(IF(C105="","",IF(C105=301,"1",VLOOKUP(C105,IF(C105&lt;=100,'Enter Closet Order Here'!$F:$H,'Enter Additional Product Here'!$E:$H),IF(C105&lt;=100,3,2),FALSE))),"")</f>
        <v/>
      </c>
      <c r="L105" s="122" t="str">
        <f ca="1">IFERROR(IF(C105=301,"",VLOOKUP(D105,IF(C105&lt;=100,'Enter Closet Order Here'!$Y:$Z,'Enter Additional Product Here'!$G:$H),IF(C105&lt;=100,2,2),FALSE)),"")</f>
        <v/>
      </c>
      <c r="M105" s="122" t="str">
        <f ca="1">IFERROR(IF(C105="","",IF(C105=301,'Print Variations'!$D$5,VLOOKUP(C105,IF(C105&lt;=100,'Enter Closet Order Here'!$F:$L,'Enter Additional Product Here'!$E:$H),IF(C105&lt;=100,7,4),FALSE))),"")</f>
        <v/>
      </c>
      <c r="N105" s="122" t="str">
        <f t="shared" ca="1" si="8"/>
        <v/>
      </c>
      <c r="O105" s="26"/>
      <c r="W105" s="65" t="s">
        <v>696</v>
      </c>
      <c r="X105" s="65" t="s">
        <v>1315</v>
      </c>
      <c r="AC105" s="43" t="str">
        <f ca="1">IF(AC104&lt;'Print Variations'!$F$5,AC104+1,IF(AC104='Print Variations'!$F$5,IF('Print Variations'!$F$7=0,IF('Print Variations'!$D$5="$","",IF(IFERROR(MATCH(301,AC$2:AC104,0),0)&gt;0,"",301)),101),IF(AC104&gt;='Print Variations'!$F$7,IF(OR('Print Variations'!$D$5="$",'Print Variations'!$D$5=0),"",IF(IFERROR(MATCH(301,AC$2:AC104,0),0)&gt;0,"",301)),AC104+1)))</f>
        <v/>
      </c>
    </row>
    <row r="106" spans="2:29" ht="15" customHeight="1">
      <c r="B106" s="10"/>
      <c r="C106" s="43" t="str">
        <f ca="1">IF(C105&lt;'Print Variations'!$F$5,C105+1,IF(C105='Print Variations'!$F$5,IF('Print Variations'!$F$7=0,IF('Print Variations'!$D$5="$","",IF(IFERROR(MATCH(301,C$13:C105,0),0)&gt;0,"",301)),101),IF(C105&gt;='Print Variations'!$F$7,IF(OR('Print Variations'!$D$5="$",'Print Variations'!$D$5=0),"",IF(IFERROR(MATCH(301,C$13:C105,0),0)&gt;0,"",301)),C105+1)))</f>
        <v/>
      </c>
      <c r="D106" s="157" t="str">
        <f ca="1">IFERROR(IF(C106="","",IF(C106=301,"Sales Tax",VLOOKUP(C106,IF(C106&lt;=100,'Enter Closet Order Here'!$F:$H,'Enter Additional Product Here'!$E:$G),IF(C106&lt;=100,2,3),FALSE))),"")</f>
        <v/>
      </c>
      <c r="E106" s="219" t="str">
        <f ca="1">IFERROR(IF(IF(C106=301,"Sales Tax",VLOOKUP(D106,IF(C106&lt;=100,'Print Here'!$W:$X,'Enter Additional Product Here'!$G:$M),IF(C106&lt;=100,2,3),FALSE))=0,"",IF(C106=301,"Sales Tax",VLOOKUP(D106,IF(C106&lt;=100,'Print Here'!$W:$X,'Enter Additional Product Here'!$G:$M),IF(C106&lt;=100,2,3),FALSE))),"")</f>
        <v/>
      </c>
      <c r="F106" s="219"/>
      <c r="G106" s="219"/>
      <c r="H106" s="219"/>
      <c r="I106" s="219"/>
      <c r="J106" s="219"/>
      <c r="K106" s="121" t="str">
        <f ca="1">IFERROR(IF(C106="","",IF(C106=301,"1",VLOOKUP(C106,IF(C106&lt;=100,'Enter Closet Order Here'!$F:$H,'Enter Additional Product Here'!$E:$H),IF(C106&lt;=100,3,2),FALSE))),"")</f>
        <v/>
      </c>
      <c r="L106" s="122" t="str">
        <f ca="1">IFERROR(IF(C106=301,"",VLOOKUP(D106,IF(C106&lt;=100,'Enter Closet Order Here'!$Y:$Z,'Enter Additional Product Here'!$G:$H),IF(C106&lt;=100,2,2),FALSE)),"")</f>
        <v/>
      </c>
      <c r="M106" s="122" t="str">
        <f ca="1">IFERROR(IF(C106="","",IF(C106=301,'Print Variations'!$D$5,VLOOKUP(C106,IF(C106&lt;=100,'Enter Closet Order Here'!$F:$L,'Enter Additional Product Here'!$E:$H),IF(C106&lt;=100,7,4),FALSE))),"")</f>
        <v/>
      </c>
      <c r="N106" s="122" t="str">
        <f t="shared" ca="1" si="8"/>
        <v/>
      </c>
      <c r="O106" s="26"/>
      <c r="W106" s="65" t="s">
        <v>697</v>
      </c>
      <c r="X106" s="65" t="s">
        <v>1316</v>
      </c>
      <c r="AC106" s="43" t="str">
        <f ca="1">IF(AC105&lt;'Print Variations'!$F$5,AC105+1,IF(AC105='Print Variations'!$F$5,IF('Print Variations'!$F$7=0,IF('Print Variations'!$D$5="$","",IF(IFERROR(MATCH(301,AC$2:AC105,0),0)&gt;0,"",301)),101),IF(AC105&gt;='Print Variations'!$F$7,IF(OR('Print Variations'!$D$5="$",'Print Variations'!$D$5=0),"",IF(IFERROR(MATCH(301,AC$2:AC105,0),0)&gt;0,"",301)),AC105+1)))</f>
        <v/>
      </c>
    </row>
    <row r="107" spans="2:29" ht="15" customHeight="1">
      <c r="B107" s="10"/>
      <c r="C107" s="43" t="str">
        <f ca="1">IF(C106&lt;'Print Variations'!$F$5,C106+1,IF(C106='Print Variations'!$F$5,IF('Print Variations'!$F$7=0,IF('Print Variations'!$D$5="$","",IF(IFERROR(MATCH(301,C$13:C106,0),0)&gt;0,"",301)),101),IF(C106&gt;='Print Variations'!$F$7,IF(OR('Print Variations'!$D$5="$",'Print Variations'!$D$5=0),"",IF(IFERROR(MATCH(301,C$13:C106,0),0)&gt;0,"",301)),C106+1)))</f>
        <v/>
      </c>
      <c r="D107" s="157" t="str">
        <f ca="1">IFERROR(IF(C107="","",IF(C107=301,"Sales Tax",VLOOKUP(C107,IF(C107&lt;=100,'Enter Closet Order Here'!$F:$H,'Enter Additional Product Here'!$E:$G),IF(C107&lt;=100,2,3),FALSE))),"")</f>
        <v/>
      </c>
      <c r="E107" s="219" t="str">
        <f ca="1">IFERROR(IF(IF(C107=301,"Sales Tax",VLOOKUP(D107,IF(C107&lt;=100,'Print Here'!$W:$X,'Enter Additional Product Here'!$G:$M),IF(C107&lt;=100,2,3),FALSE))=0,"",IF(C107=301,"Sales Tax",VLOOKUP(D107,IF(C107&lt;=100,'Print Here'!$W:$X,'Enter Additional Product Here'!$G:$M),IF(C107&lt;=100,2,3),FALSE))),"")</f>
        <v/>
      </c>
      <c r="F107" s="219"/>
      <c r="G107" s="219"/>
      <c r="H107" s="219"/>
      <c r="I107" s="219"/>
      <c r="J107" s="219"/>
      <c r="K107" s="121" t="str">
        <f ca="1">IFERROR(IF(C107="","",IF(C107=301,"1",VLOOKUP(C107,IF(C107&lt;=100,'Enter Closet Order Here'!$F:$H,'Enter Additional Product Here'!$E:$H),IF(C107&lt;=100,3,2),FALSE))),"")</f>
        <v/>
      </c>
      <c r="L107" s="122" t="str">
        <f ca="1">IFERROR(IF(C107=301,"",VLOOKUP(D107,IF(C107&lt;=100,'Enter Closet Order Here'!$Y:$Z,'Enter Additional Product Here'!$G:$H),IF(C107&lt;=100,2,2),FALSE)),"")</f>
        <v/>
      </c>
      <c r="M107" s="122" t="str">
        <f ca="1">IFERROR(IF(C107="","",IF(C107=301,'Print Variations'!$D$5,VLOOKUP(C107,IF(C107&lt;=100,'Enter Closet Order Here'!$F:$L,'Enter Additional Product Here'!$E:$H),IF(C107&lt;=100,7,4),FALSE))),"")</f>
        <v/>
      </c>
      <c r="N107" s="122" t="str">
        <f t="shared" ca="1" si="8"/>
        <v/>
      </c>
      <c r="O107" s="26"/>
      <c r="W107" s="65" t="s">
        <v>698</v>
      </c>
      <c r="X107" s="65" t="s">
        <v>1317</v>
      </c>
      <c r="AC107" s="43" t="str">
        <f ca="1">IF(AC106&lt;'Print Variations'!$F$5,AC106+1,IF(AC106='Print Variations'!$F$5,IF('Print Variations'!$F$7=0,IF('Print Variations'!$D$5="$","",IF(IFERROR(MATCH(301,AC$2:AC106,0),0)&gt;0,"",301)),101),IF(AC106&gt;='Print Variations'!$F$7,IF(OR('Print Variations'!$D$5="$",'Print Variations'!$D$5=0),"",IF(IFERROR(MATCH(301,AC$2:AC106,0),0)&gt;0,"",301)),AC106+1)))</f>
        <v/>
      </c>
    </row>
    <row r="108" spans="2:29" ht="15" customHeight="1">
      <c r="B108" s="10"/>
      <c r="C108" s="43" t="str">
        <f ca="1">IF(C107&lt;'Print Variations'!$F$5,C107+1,IF(C107='Print Variations'!$F$5,IF('Print Variations'!$F$7=0,IF('Print Variations'!$D$5="$","",IF(IFERROR(MATCH(301,C$13:C107,0),0)&gt;0,"",301)),101),IF(C107&gt;='Print Variations'!$F$7,IF(OR('Print Variations'!$D$5="$",'Print Variations'!$D$5=0),"",IF(IFERROR(MATCH(301,C$13:C107,0),0)&gt;0,"",301)),C107+1)))</f>
        <v/>
      </c>
      <c r="D108" s="157" t="str">
        <f ca="1">IFERROR(IF(C108="","",IF(C108=301,"Sales Tax",VLOOKUP(C108,IF(C108&lt;=100,'Enter Closet Order Here'!$F:$H,'Enter Additional Product Here'!$E:$G),IF(C108&lt;=100,2,3),FALSE))),"")</f>
        <v/>
      </c>
      <c r="E108" s="219" t="str">
        <f ca="1">IFERROR(IF(IF(C108=301,"Sales Tax",VLOOKUP(D108,IF(C108&lt;=100,'Print Here'!$W:$X,'Enter Additional Product Here'!$G:$M),IF(C108&lt;=100,2,3),FALSE))=0,"",IF(C108=301,"Sales Tax",VLOOKUP(D108,IF(C108&lt;=100,'Print Here'!$W:$X,'Enter Additional Product Here'!$G:$M),IF(C108&lt;=100,2,3),FALSE))),"")</f>
        <v/>
      </c>
      <c r="F108" s="219"/>
      <c r="G108" s="219"/>
      <c r="H108" s="219"/>
      <c r="I108" s="219"/>
      <c r="J108" s="219"/>
      <c r="K108" s="121" t="str">
        <f ca="1">IFERROR(IF(C108="","",IF(C108=301,"1",VLOOKUP(C108,IF(C108&lt;=100,'Enter Closet Order Here'!$F:$H,'Enter Additional Product Here'!$E:$H),IF(C108&lt;=100,3,2),FALSE))),"")</f>
        <v/>
      </c>
      <c r="L108" s="122" t="str">
        <f ca="1">IFERROR(IF(C108=301,"",VLOOKUP(D108,IF(C108&lt;=100,'Enter Closet Order Here'!$Y:$Z,'Enter Additional Product Here'!$G:$H),IF(C108&lt;=100,2,2),FALSE)),"")</f>
        <v/>
      </c>
      <c r="M108" s="122" t="str">
        <f ca="1">IFERROR(IF(C108="","",IF(C108=301,'Print Variations'!$D$5,VLOOKUP(C108,IF(C108&lt;=100,'Enter Closet Order Here'!$F:$L,'Enter Additional Product Here'!$E:$H),IF(C108&lt;=100,7,4),FALSE))),"")</f>
        <v/>
      </c>
      <c r="N108" s="122" t="str">
        <f t="shared" ca="1" si="8"/>
        <v/>
      </c>
      <c r="O108" s="26"/>
      <c r="W108" s="65" t="s">
        <v>699</v>
      </c>
      <c r="X108" s="65" t="s">
        <v>1318</v>
      </c>
      <c r="AC108" s="43" t="str">
        <f ca="1">IF(AC107&lt;'Print Variations'!$F$5,AC107+1,IF(AC107='Print Variations'!$F$5,IF('Print Variations'!$F$7=0,IF('Print Variations'!$D$5="$","",IF(IFERROR(MATCH(301,AC$2:AC107,0),0)&gt;0,"",301)),101),IF(AC107&gt;='Print Variations'!$F$7,IF(OR('Print Variations'!$D$5="$",'Print Variations'!$D$5=0),"",IF(IFERROR(MATCH(301,AC$2:AC107,0),0)&gt;0,"",301)),AC107+1)))</f>
        <v/>
      </c>
    </row>
    <row r="109" spans="2:29" ht="15" customHeight="1">
      <c r="B109" s="10"/>
      <c r="C109" s="43" t="str">
        <f ca="1">IF(C108&lt;'Print Variations'!$F$5,C108+1,IF(C108='Print Variations'!$F$5,IF('Print Variations'!$F$7=0,IF('Print Variations'!$D$5="$","",IF(IFERROR(MATCH(301,C$13:C108,0),0)&gt;0,"",301)),101),IF(C108&gt;='Print Variations'!$F$7,IF(OR('Print Variations'!$D$5="$",'Print Variations'!$D$5=0),"",IF(IFERROR(MATCH(301,C$13:C108,0),0)&gt;0,"",301)),C108+1)))</f>
        <v/>
      </c>
      <c r="D109" s="157" t="str">
        <f ca="1">IFERROR(IF(C109="","",IF(C109=301,"Sales Tax",VLOOKUP(C109,IF(C109&lt;=100,'Enter Closet Order Here'!$F:$H,'Enter Additional Product Here'!$E:$G),IF(C109&lt;=100,2,3),FALSE))),"")</f>
        <v/>
      </c>
      <c r="E109" s="219" t="str">
        <f ca="1">IFERROR(IF(IF(C109=301,"Sales Tax",VLOOKUP(D109,IF(C109&lt;=100,'Print Here'!$W:$X,'Enter Additional Product Here'!$G:$M),IF(C109&lt;=100,2,3),FALSE))=0,"",IF(C109=301,"Sales Tax",VLOOKUP(D109,IF(C109&lt;=100,'Print Here'!$W:$X,'Enter Additional Product Here'!$G:$M),IF(C109&lt;=100,2,3),FALSE))),"")</f>
        <v/>
      </c>
      <c r="F109" s="219"/>
      <c r="G109" s="219"/>
      <c r="H109" s="219"/>
      <c r="I109" s="219"/>
      <c r="J109" s="219"/>
      <c r="K109" s="121" t="str">
        <f ca="1">IFERROR(IF(C109="","",IF(C109=301,"1",VLOOKUP(C109,IF(C109&lt;=100,'Enter Closet Order Here'!$F:$H,'Enter Additional Product Here'!$E:$H),IF(C109&lt;=100,3,2),FALSE))),"")</f>
        <v/>
      </c>
      <c r="L109" s="122" t="str">
        <f ca="1">IFERROR(IF(C109=301,"",VLOOKUP(D109,IF(C109&lt;=100,'Enter Closet Order Here'!$Y:$Z,'Enter Additional Product Here'!$G:$H),IF(C109&lt;=100,2,2),FALSE)),"")</f>
        <v/>
      </c>
      <c r="M109" s="122" t="str">
        <f ca="1">IFERROR(IF(C109="","",IF(C109=301,'Print Variations'!$D$5,VLOOKUP(C109,IF(C109&lt;=100,'Enter Closet Order Here'!$F:$L,'Enter Additional Product Here'!$E:$H),IF(C109&lt;=100,7,4),FALSE))),"")</f>
        <v/>
      </c>
      <c r="N109" s="122" t="str">
        <f t="shared" ca="1" si="8"/>
        <v/>
      </c>
      <c r="O109" s="26"/>
      <c r="W109" s="65" t="s">
        <v>700</v>
      </c>
      <c r="X109" s="65" t="s">
        <v>1319</v>
      </c>
      <c r="AC109" s="43" t="str">
        <f ca="1">IF(AC108&lt;'Print Variations'!$F$5,AC108+1,IF(AC108='Print Variations'!$F$5,IF('Print Variations'!$F$7=0,IF('Print Variations'!$D$5="$","",IF(IFERROR(MATCH(301,AC$2:AC108,0),0)&gt;0,"",301)),101),IF(AC108&gt;='Print Variations'!$F$7,IF(OR('Print Variations'!$D$5="$",'Print Variations'!$D$5=0),"",IF(IFERROR(MATCH(301,AC$2:AC108,0),0)&gt;0,"",301)),AC108+1)))</f>
        <v/>
      </c>
    </row>
    <row r="110" spans="2:29" ht="15" customHeight="1">
      <c r="B110" s="10"/>
      <c r="C110" s="43" t="str">
        <f ca="1">IF(C109&lt;'Print Variations'!$F$5,C109+1,IF(C109='Print Variations'!$F$5,IF('Print Variations'!$F$7=0,IF('Print Variations'!$D$5="$","",IF(IFERROR(MATCH(301,C$13:C109,0),0)&gt;0,"",301)),101),IF(C109&gt;='Print Variations'!$F$7,IF(OR('Print Variations'!$D$5="$",'Print Variations'!$D$5=0),"",IF(IFERROR(MATCH(301,C$13:C109,0),0)&gt;0,"",301)),C109+1)))</f>
        <v/>
      </c>
      <c r="D110" s="157" t="str">
        <f ca="1">IFERROR(IF(C110="","",IF(C110=301,"Sales Tax",VLOOKUP(C110,IF(C110&lt;=100,'Enter Closet Order Here'!$F:$H,'Enter Additional Product Here'!$E:$G),IF(C110&lt;=100,2,3),FALSE))),"")</f>
        <v/>
      </c>
      <c r="E110" s="219" t="str">
        <f ca="1">IFERROR(IF(IF(C110=301,"Sales Tax",VLOOKUP(D110,IF(C110&lt;=100,'Print Here'!$W:$X,'Enter Additional Product Here'!$G:$M),IF(C110&lt;=100,2,3),FALSE))=0,"",IF(C110=301,"Sales Tax",VLOOKUP(D110,IF(C110&lt;=100,'Print Here'!$W:$X,'Enter Additional Product Here'!$G:$M),IF(C110&lt;=100,2,3),FALSE))),"")</f>
        <v/>
      </c>
      <c r="F110" s="219"/>
      <c r="G110" s="219"/>
      <c r="H110" s="219"/>
      <c r="I110" s="219"/>
      <c r="J110" s="219"/>
      <c r="K110" s="121" t="str">
        <f ca="1">IFERROR(IF(C110="","",IF(C110=301,"1",VLOOKUP(C110,IF(C110&lt;=100,'Enter Closet Order Here'!$F:$H,'Enter Additional Product Here'!$E:$H),IF(C110&lt;=100,3,2),FALSE))),"")</f>
        <v/>
      </c>
      <c r="L110" s="122" t="str">
        <f ca="1">IFERROR(IF(C110=301,"",VLOOKUP(D110,IF(C110&lt;=100,'Enter Closet Order Here'!$Y:$Z,'Enter Additional Product Here'!$G:$H),IF(C110&lt;=100,2,2),FALSE)),"")</f>
        <v/>
      </c>
      <c r="M110" s="122" t="str">
        <f ca="1">IFERROR(IF(C110="","",IF(C110=301,'Print Variations'!$D$5,VLOOKUP(C110,IF(C110&lt;=100,'Enter Closet Order Here'!$F:$L,'Enter Additional Product Here'!$E:$H),IF(C110&lt;=100,7,4),FALSE))),"")</f>
        <v/>
      </c>
      <c r="N110" s="122" t="str">
        <f t="shared" ca="1" si="8"/>
        <v/>
      </c>
      <c r="O110" s="26"/>
      <c r="W110" s="65" t="s">
        <v>701</v>
      </c>
      <c r="X110" s="65" t="s">
        <v>1320</v>
      </c>
      <c r="AC110" s="43" t="str">
        <f ca="1">IF(AC109&lt;'Print Variations'!$F$5,AC109+1,IF(AC109='Print Variations'!$F$5,IF('Print Variations'!$F$7=0,IF('Print Variations'!$D$5="$","",IF(IFERROR(MATCH(301,AC$2:AC109,0),0)&gt;0,"",301)),101),IF(AC109&gt;='Print Variations'!$F$7,IF(OR('Print Variations'!$D$5="$",'Print Variations'!$D$5=0),"",IF(IFERROR(MATCH(301,AC$2:AC109,0),0)&gt;0,"",301)),AC109+1)))</f>
        <v/>
      </c>
    </row>
    <row r="111" spans="2:29" ht="15" customHeight="1">
      <c r="B111" s="10"/>
      <c r="C111" s="43" t="str">
        <f ca="1">IF(C110&lt;'Print Variations'!$F$5,C110+1,IF(C110='Print Variations'!$F$5,IF('Print Variations'!$F$7=0,IF('Print Variations'!$D$5="$","",IF(IFERROR(MATCH(301,C$13:C110,0),0)&gt;0,"",301)),101),IF(C110&gt;='Print Variations'!$F$7,IF(OR('Print Variations'!$D$5="$",'Print Variations'!$D$5=0),"",IF(IFERROR(MATCH(301,C$13:C110,0),0)&gt;0,"",301)),C110+1)))</f>
        <v/>
      </c>
      <c r="D111" s="157" t="str">
        <f ca="1">IFERROR(IF(C111="","",IF(C111=301,"Sales Tax",VLOOKUP(C111,IF(C111&lt;=100,'Enter Closet Order Here'!$F:$H,'Enter Additional Product Here'!$E:$G),IF(C111&lt;=100,2,3),FALSE))),"")</f>
        <v/>
      </c>
      <c r="E111" s="219" t="str">
        <f ca="1">IFERROR(IF(IF(C111=301,"Sales Tax",VLOOKUP(D111,IF(C111&lt;=100,'Print Here'!$W:$X,'Enter Additional Product Here'!$G:$M),IF(C111&lt;=100,2,3),FALSE))=0,"",IF(C111=301,"Sales Tax",VLOOKUP(D111,IF(C111&lt;=100,'Print Here'!$W:$X,'Enter Additional Product Here'!$G:$M),IF(C111&lt;=100,2,3),FALSE))),"")</f>
        <v/>
      </c>
      <c r="F111" s="219"/>
      <c r="G111" s="219"/>
      <c r="H111" s="219"/>
      <c r="I111" s="219"/>
      <c r="J111" s="219"/>
      <c r="K111" s="121" t="str">
        <f ca="1">IFERROR(IF(C111="","",IF(C111=301,"1",VLOOKUP(C111,IF(C111&lt;=100,'Enter Closet Order Here'!$F:$H,'Enter Additional Product Here'!$E:$H),IF(C111&lt;=100,3,2),FALSE))),"")</f>
        <v/>
      </c>
      <c r="L111" s="122" t="str">
        <f ca="1">IFERROR(IF(C111=301,"",VLOOKUP(D111,IF(C111&lt;=100,'Enter Closet Order Here'!$Y:$Z,'Enter Additional Product Here'!$G:$H),IF(C111&lt;=100,2,2),FALSE)),"")</f>
        <v/>
      </c>
      <c r="M111" s="122" t="str">
        <f ca="1">IFERROR(IF(C111="","",IF(C111=301,'Print Variations'!$D$5,VLOOKUP(C111,IF(C111&lt;=100,'Enter Closet Order Here'!$F:$L,'Enter Additional Product Here'!$E:$H),IF(C111&lt;=100,7,4),FALSE))),"")</f>
        <v/>
      </c>
      <c r="N111" s="122" t="str">
        <f t="shared" ca="1" si="8"/>
        <v/>
      </c>
      <c r="O111" s="26"/>
      <c r="W111" s="65" t="s">
        <v>702</v>
      </c>
      <c r="X111" s="65" t="s">
        <v>1321</v>
      </c>
      <c r="AC111" s="43" t="str">
        <f ca="1">IF(AC110&lt;'Print Variations'!$F$5,AC110+1,IF(AC110='Print Variations'!$F$5,IF('Print Variations'!$F$7=0,IF('Print Variations'!$D$5="$","",IF(IFERROR(MATCH(301,AC$2:AC110,0),0)&gt;0,"",301)),101),IF(AC110&gt;='Print Variations'!$F$7,IF(OR('Print Variations'!$D$5="$",'Print Variations'!$D$5=0),"",IF(IFERROR(MATCH(301,AC$2:AC110,0),0)&gt;0,"",301)),AC110+1)))</f>
        <v/>
      </c>
    </row>
    <row r="112" spans="2:29" ht="15" customHeight="1">
      <c r="B112" s="10"/>
      <c r="C112" s="43" t="str">
        <f ca="1">IF(C111&lt;'Print Variations'!$F$5,C111+1,IF(C111='Print Variations'!$F$5,IF('Print Variations'!$F$7=0,IF('Print Variations'!$D$5="$","",IF(IFERROR(MATCH(301,C$13:C111,0),0)&gt;0,"",301)),101),IF(C111&gt;='Print Variations'!$F$7,IF(OR('Print Variations'!$D$5="$",'Print Variations'!$D$5=0),"",IF(IFERROR(MATCH(301,C$13:C111,0),0)&gt;0,"",301)),C111+1)))</f>
        <v/>
      </c>
      <c r="D112" s="157" t="str">
        <f ca="1">IFERROR(IF(C112="","",IF(C112=301,"Sales Tax",VLOOKUP(C112,IF(C112&lt;=100,'Enter Closet Order Here'!$F:$H,'Enter Additional Product Here'!$E:$G),IF(C112&lt;=100,2,3),FALSE))),"")</f>
        <v/>
      </c>
      <c r="E112" s="219" t="str">
        <f ca="1">IFERROR(IF(IF(C112=301,"Sales Tax",VLOOKUP(D112,IF(C112&lt;=100,'Print Here'!$W:$X,'Enter Additional Product Here'!$G:$M),IF(C112&lt;=100,2,3),FALSE))=0,"",IF(C112=301,"Sales Tax",VLOOKUP(D112,IF(C112&lt;=100,'Print Here'!$W:$X,'Enter Additional Product Here'!$G:$M),IF(C112&lt;=100,2,3),FALSE))),"")</f>
        <v/>
      </c>
      <c r="F112" s="219"/>
      <c r="G112" s="219"/>
      <c r="H112" s="219"/>
      <c r="I112" s="219"/>
      <c r="J112" s="219"/>
      <c r="K112" s="121" t="str">
        <f ca="1">IFERROR(IF(C112="","",IF(C112=301,"1",VLOOKUP(C112,IF(C112&lt;=100,'Enter Closet Order Here'!$F:$H,'Enter Additional Product Here'!$E:$H),IF(C112&lt;=100,3,2),FALSE))),"")</f>
        <v/>
      </c>
      <c r="L112" s="122" t="str">
        <f ca="1">IFERROR(IF(C112=301,"",VLOOKUP(D112,IF(C112&lt;=100,'Enter Closet Order Here'!$Y:$Z,'Enter Additional Product Here'!$G:$H),IF(C112&lt;=100,2,2),FALSE)),"")</f>
        <v/>
      </c>
      <c r="M112" s="122" t="str">
        <f ca="1">IFERROR(IF(C112="","",IF(C112=301,'Print Variations'!$D$5,VLOOKUP(C112,IF(C112&lt;=100,'Enter Closet Order Here'!$F:$L,'Enter Additional Product Here'!$E:$H),IF(C112&lt;=100,7,4),FALSE))),"")</f>
        <v/>
      </c>
      <c r="N112" s="122" t="str">
        <f t="shared" ca="1" si="8"/>
        <v/>
      </c>
      <c r="O112" s="26"/>
      <c r="W112" s="65" t="s">
        <v>85</v>
      </c>
      <c r="X112" s="65" t="s">
        <v>1322</v>
      </c>
      <c r="AC112" s="43" t="str">
        <f ca="1">IF(AC111&lt;'Print Variations'!$F$5,AC111+1,IF(AC111='Print Variations'!$F$5,IF('Print Variations'!$F$7=0,IF('Print Variations'!$D$5="$","",IF(IFERROR(MATCH(301,AC$2:AC111,0),0)&gt;0,"",301)),101),IF(AC111&gt;='Print Variations'!$F$7,IF(OR('Print Variations'!$D$5="$",'Print Variations'!$D$5=0),"",IF(IFERROR(MATCH(301,AC$2:AC111,0),0)&gt;0,"",301)),AC111+1)))</f>
        <v/>
      </c>
    </row>
    <row r="113" spans="2:29">
      <c r="B113" s="10"/>
      <c r="C113" s="43" t="str">
        <f ca="1">IF(C112&lt;'Print Variations'!$F$5,C112+1,IF(C112='Print Variations'!$F$5,IF('Print Variations'!$F$7=0,IF('Print Variations'!$D$5="$","",IF(IFERROR(MATCH(301,C$13:C112,0),0)&gt;0,"",301)),101),IF(C112&gt;='Print Variations'!$F$7,IF(OR('Print Variations'!$D$5="$",'Print Variations'!$D$5=0),"",IF(IFERROR(MATCH(301,C$13:C112,0),0)&gt;0,"",301)),C112+1)))</f>
        <v/>
      </c>
      <c r="D113" s="157" t="str">
        <f ca="1">IFERROR(IF(C113="","",IF(C113=301,"Sales Tax",VLOOKUP(C113,IF(C113&lt;=100,'Enter Closet Order Here'!$F:$H,'Enter Additional Product Here'!$E:$G),IF(C113&lt;=100,2,3),FALSE))),"")</f>
        <v/>
      </c>
      <c r="E113" s="219" t="str">
        <f ca="1">IFERROR(IF(IF(C113=301,"Sales Tax",VLOOKUP(D113,IF(C113&lt;=100,'Print Here'!$W:$X,'Enter Additional Product Here'!$G:$M),IF(C113&lt;=100,2,3),FALSE))=0,"",IF(C113=301,"Sales Tax",VLOOKUP(D113,IF(C113&lt;=100,'Print Here'!$W:$X,'Enter Additional Product Here'!$G:$M),IF(C113&lt;=100,2,3),FALSE))),"")</f>
        <v/>
      </c>
      <c r="F113" s="219"/>
      <c r="G113" s="219"/>
      <c r="H113" s="219"/>
      <c r="I113" s="219"/>
      <c r="J113" s="219"/>
      <c r="K113" s="121" t="str">
        <f ca="1">IFERROR(IF(C113="","",IF(C113=301,"1",VLOOKUP(C113,IF(C113&lt;=100,'Enter Closet Order Here'!$F:$H,'Enter Additional Product Here'!$E:$H),IF(C113&lt;=100,3,2),FALSE))),"")</f>
        <v/>
      </c>
      <c r="L113" s="122" t="str">
        <f ca="1">IFERROR(IF(C113=301,"",VLOOKUP(D113,IF(C113&lt;=100,'Enter Closet Order Here'!$Y:$Z,'Enter Additional Product Here'!$G:$H),IF(C113&lt;=100,2,2),FALSE)),"")</f>
        <v/>
      </c>
      <c r="M113" s="122" t="str">
        <f ca="1">IFERROR(IF(C113="","",IF(C113=301,'Print Variations'!$D$5,VLOOKUP(C113,IF(C113&lt;=100,'Enter Closet Order Here'!$F:$L,'Enter Additional Product Here'!$E:$H),IF(C113&lt;=100,7,4),FALSE))),"")</f>
        <v/>
      </c>
      <c r="N113" s="122" t="str">
        <f t="shared" ca="1" si="8"/>
        <v/>
      </c>
      <c r="O113" s="26"/>
      <c r="W113" s="65" t="s">
        <v>98</v>
      </c>
      <c r="X113" s="65" t="s">
        <v>1323</v>
      </c>
      <c r="AC113" s="43" t="str">
        <f ca="1">IF(AC112&lt;'Print Variations'!$F$5,AC112+1,IF(AC112='Print Variations'!$F$5,IF('Print Variations'!$F$7=0,IF('Print Variations'!$D$5="$","",IF(IFERROR(MATCH(301,AC$2:AC112,0),0)&gt;0,"",301)),101),IF(AC112&gt;='Print Variations'!$F$7,IF(OR('Print Variations'!$D$5="$",'Print Variations'!$D$5=0),"",IF(IFERROR(MATCH(301,AC$2:AC112,0),0)&gt;0,"",301)),AC112+1)))</f>
        <v/>
      </c>
    </row>
    <row r="114" spans="2:29">
      <c r="B114" s="10"/>
      <c r="C114" s="43" t="str">
        <f ca="1">IF(C113&lt;'Print Variations'!$F$5,C113+1,IF(C113='Print Variations'!$F$5,IF('Print Variations'!$F$7=0,IF('Print Variations'!$D$5="$","",IF(IFERROR(MATCH(301,C$13:C113,0),0)&gt;0,"",301)),101),IF(C113&gt;='Print Variations'!$F$7,IF(OR('Print Variations'!$D$5="$",'Print Variations'!$D$5=0),"",IF(IFERROR(MATCH(301,C$13:C113,0),0)&gt;0,"",301)),C113+1)))</f>
        <v/>
      </c>
      <c r="D114" s="157" t="str">
        <f ca="1">IFERROR(IF(C114="","",IF(C114=301,"Sales Tax",VLOOKUP(C114,IF(C114&lt;=100,'Enter Closet Order Here'!$F:$H,'Enter Additional Product Here'!$E:$G),IF(C114&lt;=100,2,3),FALSE))),"")</f>
        <v/>
      </c>
      <c r="E114" s="219" t="str">
        <f ca="1">IFERROR(IF(IF(C114=301,"Sales Tax",VLOOKUP(D114,IF(C114&lt;=100,'Print Here'!$W:$X,'Enter Additional Product Here'!$G:$M),IF(C114&lt;=100,2,3),FALSE))=0,"",IF(C114=301,"Sales Tax",VLOOKUP(D114,IF(C114&lt;=100,'Print Here'!$W:$X,'Enter Additional Product Here'!$G:$M),IF(C114&lt;=100,2,3),FALSE))),"")</f>
        <v/>
      </c>
      <c r="F114" s="219"/>
      <c r="G114" s="219"/>
      <c r="H114" s="219"/>
      <c r="I114" s="219"/>
      <c r="J114" s="219"/>
      <c r="K114" s="121" t="str">
        <f ca="1">IFERROR(IF(C114="","",IF(C114=301,"1",VLOOKUP(C114,IF(C114&lt;=100,'Enter Closet Order Here'!$F:$H,'Enter Additional Product Here'!$E:$H),IF(C114&lt;=100,3,2),FALSE))),"")</f>
        <v/>
      </c>
      <c r="L114" s="122" t="str">
        <f ca="1">IFERROR(IF(C114=301,"",VLOOKUP(D114,IF(C114&lt;=100,'Enter Closet Order Here'!$Y:$Z,'Enter Additional Product Here'!$G:$H),IF(C114&lt;=100,2,2),FALSE)),"")</f>
        <v/>
      </c>
      <c r="M114" s="122" t="str">
        <f ca="1">IFERROR(IF(C114="","",IF(C114=301,'Print Variations'!$D$5,VLOOKUP(C114,IF(C114&lt;=100,'Enter Closet Order Here'!$F:$L,'Enter Additional Product Here'!$E:$H),IF(C114&lt;=100,7,4),FALSE))),"")</f>
        <v/>
      </c>
      <c r="N114" s="122" t="str">
        <f t="shared" ca="1" si="8"/>
        <v/>
      </c>
      <c r="O114" s="26"/>
      <c r="W114" s="65" t="s">
        <v>104</v>
      </c>
      <c r="X114" s="65" t="s">
        <v>1324</v>
      </c>
      <c r="AC114" s="43" t="str">
        <f ca="1">IF(AC113&lt;'Print Variations'!$F$5,AC113+1,IF(AC113='Print Variations'!$F$5,IF('Print Variations'!$F$7=0,IF('Print Variations'!$D$5="$","",IF(IFERROR(MATCH(301,AC$2:AC113,0),0)&gt;0,"",301)),101),IF(AC113&gt;='Print Variations'!$F$7,IF(OR('Print Variations'!$D$5="$",'Print Variations'!$D$5=0),"",IF(IFERROR(MATCH(301,AC$2:AC113,0),0)&gt;0,"",301)),AC113+1)))</f>
        <v/>
      </c>
    </row>
    <row r="115" spans="2:29">
      <c r="B115" s="26"/>
      <c r="C115" s="43" t="str">
        <f ca="1">IF(C114&lt;'Print Variations'!$F$5,C114+1,IF(C114='Print Variations'!$F$5,IF('Print Variations'!$F$7=0,IF('Print Variations'!$D$5="$","",IF(IFERROR(MATCH(301,C$13:C114,0),0)&gt;0,"",301)),101),IF(C114&gt;='Print Variations'!$F$7,IF(OR('Print Variations'!$D$5="$",'Print Variations'!$D$5=0),"",IF(IFERROR(MATCH(301,C$13:C114,0),0)&gt;0,"",301)),C114+1)))</f>
        <v/>
      </c>
      <c r="D115" s="157" t="str">
        <f ca="1">IFERROR(IF(C115="","",IF(C115=301,"Sales Tax",VLOOKUP(C115,IF(C115&lt;=100,'Enter Closet Order Here'!$F:$H,'Enter Additional Product Here'!$E:$G),IF(C115&lt;=100,2,3),FALSE))),"")</f>
        <v/>
      </c>
      <c r="E115" s="219" t="str">
        <f ca="1">IFERROR(IF(IF(C115=301,"Sales Tax",VLOOKUP(D115,IF(C115&lt;=100,'Print Here'!$W:$X,'Enter Additional Product Here'!$G:$M),IF(C115&lt;=100,2,3),FALSE))=0,"",IF(C115=301,"Sales Tax",VLOOKUP(D115,IF(C115&lt;=100,'Print Here'!$W:$X,'Enter Additional Product Here'!$G:$M),IF(C115&lt;=100,2,3),FALSE))),"")</f>
        <v/>
      </c>
      <c r="F115" s="219"/>
      <c r="G115" s="219"/>
      <c r="H115" s="219"/>
      <c r="I115" s="219"/>
      <c r="J115" s="219"/>
      <c r="K115" s="121" t="str">
        <f ca="1">IFERROR(IF(C115="","",IF(C115=301,"1",VLOOKUP(C115,IF(C115&lt;=100,'Enter Closet Order Here'!$F:$H,'Enter Additional Product Here'!$E:$H),IF(C115&lt;=100,3,2),FALSE))),"")</f>
        <v/>
      </c>
      <c r="L115" s="122" t="str">
        <f ca="1">IFERROR(IF(C115=301,"",VLOOKUP(D115,IF(C115&lt;=100,'Enter Closet Order Here'!$Y:$Z,'Enter Additional Product Here'!$G:$H),IF(C115&lt;=100,2,2),FALSE)),"")</f>
        <v/>
      </c>
      <c r="M115" s="122" t="str">
        <f ca="1">IFERROR(IF(C115="","",IF(C115=301,'Print Variations'!$D$5,VLOOKUP(C115,IF(C115&lt;=100,'Enter Closet Order Here'!$F:$L,'Enter Additional Product Here'!$E:$H),IF(C115&lt;=100,7,4),FALSE))),"")</f>
        <v/>
      </c>
      <c r="N115" s="122" t="str">
        <f t="shared" ca="1" si="8"/>
        <v/>
      </c>
      <c r="O115" s="26"/>
      <c r="W115" s="65" t="s">
        <v>109</v>
      </c>
      <c r="X115" s="65" t="s">
        <v>1325</v>
      </c>
      <c r="AC115" s="43" t="str">
        <f ca="1">IF(AC114&lt;'Print Variations'!$F$5,AC114+1,IF(AC114='Print Variations'!$F$5,IF('Print Variations'!$F$7=0,IF('Print Variations'!$D$5="$","",IF(IFERROR(MATCH(301,AC$2:AC114,0),0)&gt;0,"",301)),101),IF(AC114&gt;='Print Variations'!$F$7,IF(OR('Print Variations'!$D$5="$",'Print Variations'!$D$5=0),"",IF(IFERROR(MATCH(301,AC$2:AC114,0),0)&gt;0,"",301)),AC114+1)))</f>
        <v/>
      </c>
    </row>
    <row r="116" spans="2:29">
      <c r="B116" s="26"/>
      <c r="C116" s="43" t="str">
        <f ca="1">IF(C115&lt;'Print Variations'!$F$5,C115+1,IF(C115='Print Variations'!$F$5,IF('Print Variations'!$F$7=0,IF('Print Variations'!$D$5="$","",IF(IFERROR(MATCH(301,C$13:C115,0),0)&gt;0,"",301)),101),IF(C115&gt;='Print Variations'!$F$7,IF(OR('Print Variations'!$D$5="$",'Print Variations'!$D$5=0),"",IF(IFERROR(MATCH(301,C$13:C115,0),0)&gt;0,"",301)),C115+1)))</f>
        <v/>
      </c>
      <c r="D116" s="157" t="str">
        <f ca="1">IFERROR(IF(C116="","",IF(C116=301,"Sales Tax",VLOOKUP(C116,IF(C116&lt;=100,'Enter Closet Order Here'!$F:$H,'Enter Additional Product Here'!$E:$G),IF(C116&lt;=100,2,3),FALSE))),"")</f>
        <v/>
      </c>
      <c r="E116" s="219" t="str">
        <f ca="1">IFERROR(IF(IF(C116=301,"Sales Tax",VLOOKUP(D116,IF(C116&lt;=100,'Print Here'!$W:$X,'Enter Additional Product Here'!$G:$M),IF(C116&lt;=100,2,3),FALSE))=0,"",IF(C116=301,"Sales Tax",VLOOKUP(D116,IF(C116&lt;=100,'Print Here'!$W:$X,'Enter Additional Product Here'!$G:$M),IF(C116&lt;=100,2,3),FALSE))),"")</f>
        <v/>
      </c>
      <c r="F116" s="219"/>
      <c r="G116" s="219"/>
      <c r="H116" s="219"/>
      <c r="I116" s="219"/>
      <c r="J116" s="219"/>
      <c r="K116" s="121" t="str">
        <f ca="1">IFERROR(IF(C116="","",IF(C116=301,"1",VLOOKUP(C116,IF(C116&lt;=100,'Enter Closet Order Here'!$F:$H,'Enter Additional Product Here'!$E:$H),IF(C116&lt;=100,3,2),FALSE))),"")</f>
        <v/>
      </c>
      <c r="L116" s="122" t="str">
        <f ca="1">IFERROR(IF(C116=301,"",VLOOKUP(D116,IF(C116&lt;=100,'Enter Closet Order Here'!$Y:$Z,'Enter Additional Product Here'!$G:$H),IF(C116&lt;=100,2,2),FALSE)),"")</f>
        <v/>
      </c>
      <c r="M116" s="122" t="str">
        <f ca="1">IFERROR(IF(C116="","",IF(C116=301,'Print Variations'!$D$5,VLOOKUP(C116,IF(C116&lt;=100,'Enter Closet Order Here'!$F:$L,'Enter Additional Product Here'!$E:$H),IF(C116&lt;=100,7,4),FALSE))),"")</f>
        <v/>
      </c>
      <c r="N116" s="122" t="str">
        <f t="shared" ca="1" si="8"/>
        <v/>
      </c>
      <c r="O116" s="26"/>
      <c r="W116" s="65" t="s">
        <v>112</v>
      </c>
      <c r="X116" s="65" t="s">
        <v>1326</v>
      </c>
      <c r="AC116" s="43" t="str">
        <f ca="1">IF(AC115&lt;'Print Variations'!$F$5,AC115+1,IF(AC115='Print Variations'!$F$5,IF('Print Variations'!$F$7=0,IF('Print Variations'!$D$5="$","",IF(IFERROR(MATCH(301,AC$2:AC115,0),0)&gt;0,"",301)),101),IF(AC115&gt;='Print Variations'!$F$7,IF(OR('Print Variations'!$D$5="$",'Print Variations'!$D$5=0),"",IF(IFERROR(MATCH(301,AC$2:AC115,0),0)&gt;0,"",301)),AC115+1)))</f>
        <v/>
      </c>
    </row>
    <row r="117" spans="2:29">
      <c r="B117" s="26"/>
      <c r="C117" s="43" t="str">
        <f ca="1">IF(C116&lt;'Print Variations'!$F$5,C116+1,IF(C116='Print Variations'!$F$5,IF('Print Variations'!$F$7=0,IF('Print Variations'!$D$5="$","",IF(IFERROR(MATCH(301,C$13:C116,0),0)&gt;0,"",301)),101),IF(C116&gt;='Print Variations'!$F$7,IF(OR('Print Variations'!$D$5="$",'Print Variations'!$D$5=0),"",IF(IFERROR(MATCH(301,C$13:C116,0),0)&gt;0,"",301)),C116+1)))</f>
        <v/>
      </c>
      <c r="D117" s="157" t="str">
        <f ca="1">IFERROR(IF(C117="","",IF(C117=301,"Sales Tax",VLOOKUP(C117,IF(C117&lt;=100,'Enter Closet Order Here'!$F:$H,'Enter Additional Product Here'!$E:$G),IF(C117&lt;=100,2,3),FALSE))),"")</f>
        <v/>
      </c>
      <c r="E117" s="219" t="str">
        <f ca="1">IFERROR(IF(IF(C117=301,"Sales Tax",VLOOKUP(D117,IF(C117&lt;=100,'Print Here'!$W:$X,'Enter Additional Product Here'!$G:$M),IF(C117&lt;=100,2,3),FALSE))=0,"",IF(C117=301,"Sales Tax",VLOOKUP(D117,IF(C117&lt;=100,'Print Here'!$W:$X,'Enter Additional Product Here'!$G:$M),IF(C117&lt;=100,2,3),FALSE))),"")</f>
        <v/>
      </c>
      <c r="F117" s="219"/>
      <c r="G117" s="219"/>
      <c r="H117" s="219"/>
      <c r="I117" s="219"/>
      <c r="J117" s="219"/>
      <c r="K117" s="121" t="str">
        <f ca="1">IFERROR(IF(C117="","",IF(C117=301,"1",VLOOKUP(C117,IF(C117&lt;=100,'Enter Closet Order Here'!$F:$H,'Enter Additional Product Here'!$E:$H),IF(C117&lt;=100,3,2),FALSE))),"")</f>
        <v/>
      </c>
      <c r="L117" s="122" t="str">
        <f ca="1">IFERROR(IF(C117=301,"",VLOOKUP(D117,IF(C117&lt;=100,'Enter Closet Order Here'!$Y:$Z,'Enter Additional Product Here'!$G:$H),IF(C117&lt;=100,2,2),FALSE)),"")</f>
        <v/>
      </c>
      <c r="M117" s="122" t="str">
        <f ca="1">IFERROR(IF(C117="","",IF(C117=301,'Print Variations'!$D$5,VLOOKUP(C117,IF(C117&lt;=100,'Enter Closet Order Here'!$F:$L,'Enter Additional Product Here'!$E:$H),IF(C117&lt;=100,7,4),FALSE))),"")</f>
        <v/>
      </c>
      <c r="N117" s="122" t="str">
        <f t="shared" ca="1" si="8"/>
        <v/>
      </c>
      <c r="O117" s="26"/>
      <c r="W117" s="65" t="s">
        <v>115</v>
      </c>
      <c r="X117" s="65" t="s">
        <v>1327</v>
      </c>
      <c r="AC117" s="43" t="str">
        <f ca="1">IF(AC116&lt;'Print Variations'!$F$5,AC116+1,IF(AC116='Print Variations'!$F$5,IF('Print Variations'!$F$7=0,IF('Print Variations'!$D$5="$","",IF(IFERROR(MATCH(301,AC$2:AC116,0),0)&gt;0,"",301)),101),IF(AC116&gt;='Print Variations'!$F$7,IF(OR('Print Variations'!$D$5="$",'Print Variations'!$D$5=0),"",IF(IFERROR(MATCH(301,AC$2:AC116,0),0)&gt;0,"",301)),AC116+1)))</f>
        <v/>
      </c>
    </row>
    <row r="118" spans="2:29">
      <c r="B118" s="26"/>
      <c r="C118" s="43" t="str">
        <f ca="1">IF(C117&lt;'Print Variations'!$F$5,C117+1,IF(C117='Print Variations'!$F$5,IF('Print Variations'!$F$7=0,IF('Print Variations'!$D$5="$","",IF(IFERROR(MATCH(301,C$13:C117,0),0)&gt;0,"",301)),101),IF(C117&gt;='Print Variations'!$F$7,IF(OR('Print Variations'!$D$5="$",'Print Variations'!$D$5=0),"",IF(IFERROR(MATCH(301,C$13:C117,0),0)&gt;0,"",301)),C117+1)))</f>
        <v/>
      </c>
      <c r="D118" s="157" t="str">
        <f ca="1">IFERROR(IF(C118="","",IF(C118=301,"Sales Tax",VLOOKUP(C118,IF(C118&lt;=100,'Enter Closet Order Here'!$F:$H,'Enter Additional Product Here'!$E:$G),IF(C118&lt;=100,2,3),FALSE))),"")</f>
        <v/>
      </c>
      <c r="E118" s="219" t="str">
        <f ca="1">IFERROR(IF(IF(C118=301,"Sales Tax",VLOOKUP(D118,IF(C118&lt;=100,'Print Here'!$W:$X,'Enter Additional Product Here'!$G:$M),IF(C118&lt;=100,2,3),FALSE))=0,"",IF(C118=301,"Sales Tax",VLOOKUP(D118,IF(C118&lt;=100,'Print Here'!$W:$X,'Enter Additional Product Here'!$G:$M),IF(C118&lt;=100,2,3),FALSE))),"")</f>
        <v/>
      </c>
      <c r="F118" s="219"/>
      <c r="G118" s="219"/>
      <c r="H118" s="219"/>
      <c r="I118" s="219"/>
      <c r="J118" s="219"/>
      <c r="K118" s="121" t="str">
        <f ca="1">IFERROR(IF(C118="","",IF(C118=301,"1",VLOOKUP(C118,IF(C118&lt;=100,'Enter Closet Order Here'!$F:$H,'Enter Additional Product Here'!$E:$H),IF(C118&lt;=100,3,2),FALSE))),"")</f>
        <v/>
      </c>
      <c r="L118" s="122" t="str">
        <f ca="1">IFERROR(IF(C118=301,"",VLOOKUP(D118,IF(C118&lt;=100,'Enter Closet Order Here'!$Y:$Z,'Enter Additional Product Here'!$G:$H),IF(C118&lt;=100,2,2),FALSE)),"")</f>
        <v/>
      </c>
      <c r="M118" s="122" t="str">
        <f ca="1">IFERROR(IF(C118="","",IF(C118=301,'Print Variations'!$D$5,VLOOKUP(C118,IF(C118&lt;=100,'Enter Closet Order Here'!$F:$L,'Enter Additional Product Here'!$E:$H),IF(C118&lt;=100,7,4),FALSE))),"")</f>
        <v/>
      </c>
      <c r="N118" s="122" t="str">
        <f t="shared" ca="1" si="8"/>
        <v/>
      </c>
      <c r="O118" s="26"/>
      <c r="W118" s="65" t="s">
        <v>127</v>
      </c>
      <c r="X118" s="65" t="s">
        <v>1328</v>
      </c>
      <c r="AC118" s="43" t="str">
        <f ca="1">IF(AC117&lt;'Print Variations'!$F$5,AC117+1,IF(AC117='Print Variations'!$F$5,IF('Print Variations'!$F$7=0,IF('Print Variations'!$D$5="$","",IF(IFERROR(MATCH(301,AC$2:AC117,0),0)&gt;0,"",301)),101),IF(AC117&gt;='Print Variations'!$F$7,IF(OR('Print Variations'!$D$5="$",'Print Variations'!$D$5=0),"",IF(IFERROR(MATCH(301,AC$2:AC117,0),0)&gt;0,"",301)),AC117+1)))</f>
        <v/>
      </c>
    </row>
    <row r="119" spans="2:29">
      <c r="B119" s="26"/>
      <c r="C119" s="43" t="str">
        <f ca="1">IF(C118&lt;'Print Variations'!$F$5,C118+1,IF(C118='Print Variations'!$F$5,IF('Print Variations'!$F$7=0,IF('Print Variations'!$D$5="$","",IF(IFERROR(MATCH(301,C$13:C118,0),0)&gt;0,"",301)),101),IF(C118&gt;='Print Variations'!$F$7,IF(OR('Print Variations'!$D$5="$",'Print Variations'!$D$5=0),"",IF(IFERROR(MATCH(301,C$13:C118,0),0)&gt;0,"",301)),C118+1)))</f>
        <v/>
      </c>
      <c r="D119" s="157" t="str">
        <f ca="1">IFERROR(IF(C119="","",IF(C119=301,"Sales Tax",VLOOKUP(C119,IF(C119&lt;=100,'Enter Closet Order Here'!$F:$H,'Enter Additional Product Here'!$E:$G),IF(C119&lt;=100,2,3),FALSE))),"")</f>
        <v/>
      </c>
      <c r="E119" s="219" t="str">
        <f ca="1">IFERROR(IF(IF(C119=301,"Sales Tax",VLOOKUP(D119,IF(C119&lt;=100,'Print Here'!$W:$X,'Enter Additional Product Here'!$G:$M),IF(C119&lt;=100,2,3),FALSE))=0,"",IF(C119=301,"Sales Tax",VLOOKUP(D119,IF(C119&lt;=100,'Print Here'!$W:$X,'Enter Additional Product Here'!$G:$M),IF(C119&lt;=100,2,3),FALSE))),"")</f>
        <v/>
      </c>
      <c r="F119" s="219"/>
      <c r="G119" s="219"/>
      <c r="H119" s="219"/>
      <c r="I119" s="219"/>
      <c r="J119" s="219"/>
      <c r="K119" s="121" t="str">
        <f ca="1">IFERROR(IF(C119="","",IF(C119=301,"1",VLOOKUP(C119,IF(C119&lt;=100,'Enter Closet Order Here'!$F:$H,'Enter Additional Product Here'!$E:$H),IF(C119&lt;=100,3,2),FALSE))),"")</f>
        <v/>
      </c>
      <c r="L119" s="122" t="str">
        <f ca="1">IFERROR(IF(C119=301,"",VLOOKUP(D119,IF(C119&lt;=100,'Enter Closet Order Here'!$Y:$Z,'Enter Additional Product Here'!$G:$H),IF(C119&lt;=100,2,2),FALSE)),"")</f>
        <v/>
      </c>
      <c r="M119" s="122" t="str">
        <f ca="1">IFERROR(IF(C119="","",IF(C119=301,'Print Variations'!$D$5,VLOOKUP(C119,IF(C119&lt;=100,'Enter Closet Order Here'!$F:$L,'Enter Additional Product Here'!$E:$H),IF(C119&lt;=100,7,4),FALSE))),"")</f>
        <v/>
      </c>
      <c r="N119" s="122" t="str">
        <f t="shared" ca="1" si="8"/>
        <v/>
      </c>
      <c r="O119" s="26"/>
      <c r="W119" s="65" t="s">
        <v>131</v>
      </c>
      <c r="X119" s="65" t="s">
        <v>1329</v>
      </c>
      <c r="AC119" s="43" t="str">
        <f ca="1">IF(AC118&lt;'Print Variations'!$F$5,AC118+1,IF(AC118='Print Variations'!$F$5,IF('Print Variations'!$F$7=0,IF('Print Variations'!$D$5="$","",IF(IFERROR(MATCH(301,AC$2:AC118,0),0)&gt;0,"",301)),101),IF(AC118&gt;='Print Variations'!$F$7,IF(OR('Print Variations'!$D$5="$",'Print Variations'!$D$5=0),"",IF(IFERROR(MATCH(301,AC$2:AC118,0),0)&gt;0,"",301)),AC118+1)))</f>
        <v/>
      </c>
    </row>
    <row r="120" spans="2:29">
      <c r="B120" s="26"/>
      <c r="C120" s="43" t="str">
        <f ca="1">IF(C119&lt;'Print Variations'!$F$5,C119+1,IF(C119='Print Variations'!$F$5,IF('Print Variations'!$F$7=0,IF('Print Variations'!$D$5="$","",IF(IFERROR(MATCH(301,C$13:C119,0),0)&gt;0,"",301)),101),IF(C119&gt;='Print Variations'!$F$7,IF(OR('Print Variations'!$D$5="$",'Print Variations'!$D$5=0),"",IF(IFERROR(MATCH(301,C$13:C119,0),0)&gt;0,"",301)),C119+1)))</f>
        <v/>
      </c>
      <c r="D120" s="157" t="str">
        <f ca="1">IFERROR(IF(C120="","",IF(C120=301,"Sales Tax",VLOOKUP(C120,IF(C120&lt;=100,'Enter Closet Order Here'!$F:$H,'Enter Additional Product Here'!$E:$G),IF(C120&lt;=100,2,3),FALSE))),"")</f>
        <v/>
      </c>
      <c r="E120" s="219" t="str">
        <f ca="1">IFERROR(IF(IF(C120=301,"Sales Tax",VLOOKUP(D120,IF(C120&lt;=100,'Print Here'!$W:$X,'Enter Additional Product Here'!$G:$M),IF(C120&lt;=100,2,3),FALSE))=0,"",IF(C120=301,"Sales Tax",VLOOKUP(D120,IF(C120&lt;=100,'Print Here'!$W:$X,'Enter Additional Product Here'!$G:$M),IF(C120&lt;=100,2,3),FALSE))),"")</f>
        <v/>
      </c>
      <c r="F120" s="219"/>
      <c r="G120" s="219"/>
      <c r="H120" s="219"/>
      <c r="I120" s="219"/>
      <c r="J120" s="219"/>
      <c r="K120" s="121" t="str">
        <f ca="1">IFERROR(IF(C120="","",IF(C120=301,"1",VLOOKUP(C120,IF(C120&lt;=100,'Enter Closet Order Here'!$F:$H,'Enter Additional Product Here'!$E:$H),IF(C120&lt;=100,3,2),FALSE))),"")</f>
        <v/>
      </c>
      <c r="L120" s="122" t="str">
        <f ca="1">IFERROR(IF(C120=301,"",VLOOKUP(D120,IF(C120&lt;=100,'Enter Closet Order Here'!$Y:$Z,'Enter Additional Product Here'!$G:$H),IF(C120&lt;=100,2,2),FALSE)),"")</f>
        <v/>
      </c>
      <c r="M120" s="122" t="str">
        <f ca="1">IFERROR(IF(C120="","",IF(C120=301,'Print Variations'!$D$5,VLOOKUP(C120,IF(C120&lt;=100,'Enter Closet Order Here'!$F:$L,'Enter Additional Product Here'!$E:$H),IF(C120&lt;=100,7,4),FALSE))),"")</f>
        <v/>
      </c>
      <c r="N120" s="122" t="str">
        <f t="shared" ca="1" si="8"/>
        <v/>
      </c>
      <c r="O120" s="26"/>
      <c r="W120" s="65" t="s">
        <v>135</v>
      </c>
      <c r="X120" s="65" t="s">
        <v>1330</v>
      </c>
      <c r="AC120" s="43" t="str">
        <f ca="1">IF(AC119&lt;'Print Variations'!$F$5,AC119+1,IF(AC119='Print Variations'!$F$5,IF('Print Variations'!$F$7=0,IF('Print Variations'!$D$5="$","",IF(IFERROR(MATCH(301,AC$2:AC119,0),0)&gt;0,"",301)),101),IF(AC119&gt;='Print Variations'!$F$7,IF(OR('Print Variations'!$D$5="$",'Print Variations'!$D$5=0),"",IF(IFERROR(MATCH(301,AC$2:AC119,0),0)&gt;0,"",301)),AC119+1)))</f>
        <v/>
      </c>
    </row>
    <row r="121" spans="2:29">
      <c r="B121" s="26"/>
      <c r="C121" s="43" t="str">
        <f ca="1">IF(C120&lt;'Print Variations'!$F$5,C120+1,IF(C120='Print Variations'!$F$5,IF('Print Variations'!$F$7=0,IF('Print Variations'!$D$5="$","",IF(IFERROR(MATCH(301,C$13:C120,0),0)&gt;0,"",301)),101),IF(C120&gt;='Print Variations'!$F$7,IF(OR('Print Variations'!$D$5="$",'Print Variations'!$D$5=0),"",IF(IFERROR(MATCH(301,C$13:C120,0),0)&gt;0,"",301)),C120+1)))</f>
        <v/>
      </c>
      <c r="D121" s="157" t="str">
        <f ca="1">IFERROR(IF(C121="","",IF(C121=301,"Sales Tax",VLOOKUP(C121,IF(C121&lt;=100,'Enter Closet Order Here'!$F:$H,'Enter Additional Product Here'!$E:$G),IF(C121&lt;=100,2,3),FALSE))),"")</f>
        <v/>
      </c>
      <c r="E121" s="219" t="str">
        <f ca="1">IFERROR(IF(IF(C121=301,"Sales Tax",VLOOKUP(D121,IF(C121&lt;=100,'Print Here'!$W:$X,'Enter Additional Product Here'!$G:$M),IF(C121&lt;=100,2,3),FALSE))=0,"",IF(C121=301,"Sales Tax",VLOOKUP(D121,IF(C121&lt;=100,'Print Here'!$W:$X,'Enter Additional Product Here'!$G:$M),IF(C121&lt;=100,2,3),FALSE))),"")</f>
        <v/>
      </c>
      <c r="F121" s="219"/>
      <c r="G121" s="219"/>
      <c r="H121" s="219"/>
      <c r="I121" s="219"/>
      <c r="J121" s="219"/>
      <c r="K121" s="121" t="str">
        <f ca="1">IFERROR(IF(C121="","",IF(C121=301,"1",VLOOKUP(C121,IF(C121&lt;=100,'Enter Closet Order Here'!$F:$H,'Enter Additional Product Here'!$E:$H),IF(C121&lt;=100,3,2),FALSE))),"")</f>
        <v/>
      </c>
      <c r="L121" s="122" t="str">
        <f ca="1">IFERROR(IF(C121=301,"",VLOOKUP(D121,IF(C121&lt;=100,'Enter Closet Order Here'!$Y:$Z,'Enter Additional Product Here'!$G:$H),IF(C121&lt;=100,2,2),FALSE)),"")</f>
        <v/>
      </c>
      <c r="M121" s="122" t="str">
        <f ca="1">IFERROR(IF(C121="","",IF(C121=301,'Print Variations'!$D$5,VLOOKUP(C121,IF(C121&lt;=100,'Enter Closet Order Here'!$F:$L,'Enter Additional Product Here'!$E:$H),IF(C121&lt;=100,7,4),FALSE))),"")</f>
        <v/>
      </c>
      <c r="N121" s="122" t="str">
        <f t="shared" ca="1" si="8"/>
        <v/>
      </c>
      <c r="O121" s="26"/>
      <c r="W121" s="65" t="s">
        <v>138</v>
      </c>
      <c r="X121" s="65" t="s">
        <v>1331</v>
      </c>
      <c r="AC121" s="43" t="str">
        <f ca="1">IF(AC120&lt;'Print Variations'!$F$5,AC120+1,IF(AC120='Print Variations'!$F$5,IF('Print Variations'!$F$7=0,IF('Print Variations'!$D$5="$","",IF(IFERROR(MATCH(301,AC$2:AC120,0),0)&gt;0,"",301)),101),IF(AC120&gt;='Print Variations'!$F$7,IF(OR('Print Variations'!$D$5="$",'Print Variations'!$D$5=0),"",IF(IFERROR(MATCH(301,AC$2:AC120,0),0)&gt;0,"",301)),AC120+1)))</f>
        <v/>
      </c>
    </row>
    <row r="122" spans="2:29">
      <c r="B122" s="26"/>
      <c r="C122" s="43" t="str">
        <f ca="1">IF(C121&lt;'Print Variations'!$F$5,C121+1,IF(C121='Print Variations'!$F$5,IF('Print Variations'!$F$7=0,IF('Print Variations'!$D$5="$","",IF(IFERROR(MATCH(301,C$13:C121,0),0)&gt;0,"",301)),101),IF(C121&gt;='Print Variations'!$F$7,IF(OR('Print Variations'!$D$5="$",'Print Variations'!$D$5=0),"",IF(IFERROR(MATCH(301,C$13:C121,0),0)&gt;0,"",301)),C121+1)))</f>
        <v/>
      </c>
      <c r="D122" s="157" t="str">
        <f ca="1">IFERROR(IF(C122="","",IF(C122=301,"Sales Tax",VLOOKUP(C122,IF(C122&lt;=100,'Enter Closet Order Here'!$F:$H,'Enter Additional Product Here'!$E:$G),IF(C122&lt;=100,2,3),FALSE))),"")</f>
        <v/>
      </c>
      <c r="E122" s="219" t="str">
        <f ca="1">IFERROR(IF(IF(C122=301,"Sales Tax",VLOOKUP(D122,IF(C122&lt;=100,'Print Here'!$W:$X,'Enter Additional Product Here'!$G:$M),IF(C122&lt;=100,2,3),FALSE))=0,"",IF(C122=301,"Sales Tax",VLOOKUP(D122,IF(C122&lt;=100,'Print Here'!$W:$X,'Enter Additional Product Here'!$G:$M),IF(C122&lt;=100,2,3),FALSE))),"")</f>
        <v/>
      </c>
      <c r="F122" s="219"/>
      <c r="G122" s="219"/>
      <c r="H122" s="219"/>
      <c r="I122" s="219"/>
      <c r="J122" s="219"/>
      <c r="K122" s="121" t="str">
        <f ca="1">IFERROR(IF(C122="","",IF(C122=301,"1",VLOOKUP(C122,IF(C122&lt;=100,'Enter Closet Order Here'!$F:$H,'Enter Additional Product Here'!$E:$H),IF(C122&lt;=100,3,2),FALSE))),"")</f>
        <v/>
      </c>
      <c r="L122" s="122" t="str">
        <f ca="1">IFERROR(IF(C122=301,"",VLOOKUP(D122,IF(C122&lt;=100,'Enter Closet Order Here'!$Y:$Z,'Enter Additional Product Here'!$G:$H),IF(C122&lt;=100,2,2),FALSE)),"")</f>
        <v/>
      </c>
      <c r="M122" s="122" t="str">
        <f ca="1">IFERROR(IF(C122="","",IF(C122=301,'Print Variations'!$D$5,VLOOKUP(C122,IF(C122&lt;=100,'Enter Closet Order Here'!$F:$L,'Enter Additional Product Here'!$E:$H),IF(C122&lt;=100,7,4),FALSE))),"")</f>
        <v/>
      </c>
      <c r="N122" s="122" t="str">
        <f t="shared" ca="1" si="8"/>
        <v/>
      </c>
      <c r="O122" s="26"/>
      <c r="W122" s="65" t="s">
        <v>141</v>
      </c>
      <c r="X122" s="65" t="s">
        <v>1332</v>
      </c>
      <c r="AC122" s="43" t="str">
        <f ca="1">IF(AC121&lt;'Print Variations'!$F$5,AC121+1,IF(AC121='Print Variations'!$F$5,IF('Print Variations'!$F$7=0,IF('Print Variations'!$D$5="$","",IF(IFERROR(MATCH(301,AC$2:AC121,0),0)&gt;0,"",301)),101),IF(AC121&gt;='Print Variations'!$F$7,IF(OR('Print Variations'!$D$5="$",'Print Variations'!$D$5=0),"",IF(IFERROR(MATCH(301,AC$2:AC121,0),0)&gt;0,"",301)),AC121+1)))</f>
        <v/>
      </c>
    </row>
    <row r="123" spans="2:29">
      <c r="B123" s="26"/>
      <c r="C123" s="43" t="str">
        <f ca="1">IF(C122&lt;'Print Variations'!$F$5,C122+1,IF(C122='Print Variations'!$F$5,IF('Print Variations'!$F$7=0,IF('Print Variations'!$D$5="$","",IF(IFERROR(MATCH(301,C$13:C122,0),0)&gt;0,"",301)),101),IF(C122&gt;='Print Variations'!$F$7,IF(OR('Print Variations'!$D$5="$",'Print Variations'!$D$5=0),"",IF(IFERROR(MATCH(301,C$13:C122,0),0)&gt;0,"",301)),C122+1)))</f>
        <v/>
      </c>
      <c r="D123" s="157" t="str">
        <f ca="1">IFERROR(IF(C123="","",IF(C123=301,"Sales Tax",VLOOKUP(C123,IF(C123&lt;=100,'Enter Closet Order Here'!$F:$H,'Enter Additional Product Here'!$E:$G),IF(C123&lt;=100,2,3),FALSE))),"")</f>
        <v/>
      </c>
      <c r="E123" s="219" t="str">
        <f ca="1">IFERROR(IF(IF(C123=301,"Sales Tax",VLOOKUP(D123,IF(C123&lt;=100,'Print Here'!$W:$X,'Enter Additional Product Here'!$G:$M),IF(C123&lt;=100,2,3),FALSE))=0,"",IF(C123=301,"Sales Tax",VLOOKUP(D123,IF(C123&lt;=100,'Print Here'!$W:$X,'Enter Additional Product Here'!$G:$M),IF(C123&lt;=100,2,3),FALSE))),"")</f>
        <v/>
      </c>
      <c r="F123" s="219"/>
      <c r="G123" s="219"/>
      <c r="H123" s="219"/>
      <c r="I123" s="219"/>
      <c r="J123" s="219"/>
      <c r="K123" s="121" t="str">
        <f ca="1">IFERROR(IF(C123="","",IF(C123=301,"1",VLOOKUP(C123,IF(C123&lt;=100,'Enter Closet Order Here'!$F:$H,'Enter Additional Product Here'!$E:$H),IF(C123&lt;=100,3,2),FALSE))),"")</f>
        <v/>
      </c>
      <c r="L123" s="122" t="str">
        <f ca="1">IFERROR(IF(C123=301,"",VLOOKUP(D123,IF(C123&lt;=100,'Enter Closet Order Here'!$Y:$Z,'Enter Additional Product Here'!$G:$H),IF(C123&lt;=100,2,2),FALSE)),"")</f>
        <v/>
      </c>
      <c r="M123" s="122" t="str">
        <f ca="1">IFERROR(IF(C123="","",IF(C123=301,'Print Variations'!$D$5,VLOOKUP(C123,IF(C123&lt;=100,'Enter Closet Order Here'!$F:$L,'Enter Additional Product Here'!$E:$H),IF(C123&lt;=100,7,4),FALSE))),"")</f>
        <v/>
      </c>
      <c r="N123" s="122" t="str">
        <f t="shared" ca="1" si="8"/>
        <v/>
      </c>
      <c r="O123" s="26"/>
      <c r="W123" s="65" t="s">
        <v>144</v>
      </c>
      <c r="X123" s="65" t="s">
        <v>1333</v>
      </c>
      <c r="AC123" s="43" t="str">
        <f ca="1">IF(AC122&lt;'Print Variations'!$F$5,AC122+1,IF(AC122='Print Variations'!$F$5,IF('Print Variations'!$F$7=0,IF('Print Variations'!$D$5="$","",IF(IFERROR(MATCH(301,AC$2:AC122,0),0)&gt;0,"",301)),101),IF(AC122&gt;='Print Variations'!$F$7,IF(OR('Print Variations'!$D$5="$",'Print Variations'!$D$5=0),"",IF(IFERROR(MATCH(301,AC$2:AC122,0),0)&gt;0,"",301)),AC122+1)))</f>
        <v/>
      </c>
    </row>
    <row r="124" spans="2:29">
      <c r="B124" s="26"/>
      <c r="C124" s="43" t="str">
        <f ca="1">IF(C123&lt;'Print Variations'!$F$5,C123+1,IF(C123='Print Variations'!$F$5,IF('Print Variations'!$F$7=0,IF('Print Variations'!$D$5="$","",IF(IFERROR(MATCH(301,C$13:C123,0),0)&gt;0,"",301)),101),IF(C123&gt;='Print Variations'!$F$7,IF(OR('Print Variations'!$D$5="$",'Print Variations'!$D$5=0),"",IF(IFERROR(MATCH(301,C$13:C123,0),0)&gt;0,"",301)),C123+1)))</f>
        <v/>
      </c>
      <c r="D124" s="157" t="str">
        <f ca="1">IFERROR(IF(C124="","",IF(C124=301,"Sales Tax",VLOOKUP(C124,IF(C124&lt;=100,'Enter Closet Order Here'!$F:$H,'Enter Additional Product Here'!$E:$G),IF(C124&lt;=100,2,3),FALSE))),"")</f>
        <v/>
      </c>
      <c r="E124" s="219" t="str">
        <f ca="1">IFERROR(IF(IF(C124=301,"Sales Tax",VLOOKUP(D124,IF(C124&lt;=100,'Print Here'!$W:$X,'Enter Additional Product Here'!$G:$M),IF(C124&lt;=100,2,3),FALSE))=0,"",IF(C124=301,"Sales Tax",VLOOKUP(D124,IF(C124&lt;=100,'Print Here'!$W:$X,'Enter Additional Product Here'!$G:$M),IF(C124&lt;=100,2,3),FALSE))),"")</f>
        <v/>
      </c>
      <c r="F124" s="219"/>
      <c r="G124" s="219"/>
      <c r="H124" s="219"/>
      <c r="I124" s="219"/>
      <c r="J124" s="219"/>
      <c r="K124" s="121" t="str">
        <f ca="1">IFERROR(IF(C124="","",IF(C124=301,"1",VLOOKUP(C124,IF(C124&lt;=100,'Enter Closet Order Here'!$F:$H,'Enter Additional Product Here'!$E:$H),IF(C124&lt;=100,3,2),FALSE))),"")</f>
        <v/>
      </c>
      <c r="L124" s="122" t="str">
        <f ca="1">IFERROR(IF(C124=301,"",VLOOKUP(D124,IF(C124&lt;=100,'Enter Closet Order Here'!$Y:$Z,'Enter Additional Product Here'!$G:$H),IF(C124&lt;=100,2,2),FALSE)),"")</f>
        <v/>
      </c>
      <c r="M124" s="122" t="str">
        <f ca="1">IFERROR(IF(C124="","",IF(C124=301,'Print Variations'!$D$5,VLOOKUP(C124,IF(C124&lt;=100,'Enter Closet Order Here'!$F:$L,'Enter Additional Product Here'!$E:$H),IF(C124&lt;=100,7,4),FALSE))),"")</f>
        <v/>
      </c>
      <c r="N124" s="122" t="str">
        <f t="shared" ca="1" si="8"/>
        <v/>
      </c>
      <c r="O124" s="26"/>
      <c r="W124" s="65" t="s">
        <v>147</v>
      </c>
      <c r="X124" s="65" t="s">
        <v>1334</v>
      </c>
      <c r="AC124" s="43" t="str">
        <f ca="1">IF(AC123&lt;'Print Variations'!$F$5,AC123+1,IF(AC123='Print Variations'!$F$5,IF('Print Variations'!$F$7=0,IF('Print Variations'!$D$5="$","",IF(IFERROR(MATCH(301,AC$2:AC123,0),0)&gt;0,"",301)),101),IF(AC123&gt;='Print Variations'!$F$7,IF(OR('Print Variations'!$D$5="$",'Print Variations'!$D$5=0),"",IF(IFERROR(MATCH(301,AC$2:AC123,0),0)&gt;0,"",301)),AC123+1)))</f>
        <v/>
      </c>
    </row>
    <row r="125" spans="2:29">
      <c r="B125" s="26"/>
      <c r="C125" s="43" t="str">
        <f ca="1">IF(C124&lt;'Print Variations'!$F$5,C124+1,IF(C124='Print Variations'!$F$5,IF('Print Variations'!$F$7=0,IF('Print Variations'!$D$5="$","",IF(IFERROR(MATCH(301,C$13:C124,0),0)&gt;0,"",301)),101),IF(C124&gt;='Print Variations'!$F$7,IF(OR('Print Variations'!$D$5="$",'Print Variations'!$D$5=0),"",IF(IFERROR(MATCH(301,C$13:C124,0),0)&gt;0,"",301)),C124+1)))</f>
        <v/>
      </c>
      <c r="D125" s="157" t="str">
        <f ca="1">IFERROR(IF(C125="","",IF(C125=301,"Sales Tax",VLOOKUP(C125,IF(C125&lt;=100,'Enter Closet Order Here'!$F:$H,'Enter Additional Product Here'!$E:$G),IF(C125&lt;=100,2,3),FALSE))),"")</f>
        <v/>
      </c>
      <c r="E125" s="219" t="str">
        <f ca="1">IFERROR(IF(IF(C125=301,"Sales Tax",VLOOKUP(D125,IF(C125&lt;=100,'Print Here'!$W:$X,'Enter Additional Product Here'!$G:$M),IF(C125&lt;=100,2,3),FALSE))=0,"",IF(C125=301,"Sales Tax",VLOOKUP(D125,IF(C125&lt;=100,'Print Here'!$W:$X,'Enter Additional Product Here'!$G:$M),IF(C125&lt;=100,2,3),FALSE))),"")</f>
        <v/>
      </c>
      <c r="F125" s="219"/>
      <c r="G125" s="219"/>
      <c r="H125" s="219"/>
      <c r="I125" s="219"/>
      <c r="J125" s="219"/>
      <c r="K125" s="121" t="str">
        <f ca="1">IFERROR(IF(C125="","",IF(C125=301,"1",VLOOKUP(C125,IF(C125&lt;=100,'Enter Closet Order Here'!$F:$H,'Enter Additional Product Here'!$E:$H),IF(C125&lt;=100,3,2),FALSE))),"")</f>
        <v/>
      </c>
      <c r="L125" s="122" t="str">
        <f ca="1">IFERROR(IF(C125=301,"",VLOOKUP(D125,IF(C125&lt;=100,'Enter Closet Order Here'!$Y:$Z,'Enter Additional Product Here'!$G:$H),IF(C125&lt;=100,2,2),FALSE)),"")</f>
        <v/>
      </c>
      <c r="M125" s="122" t="str">
        <f ca="1">IFERROR(IF(C125="","",IF(C125=301,'Print Variations'!$D$5,VLOOKUP(C125,IF(C125&lt;=100,'Enter Closet Order Here'!$F:$L,'Enter Additional Product Here'!$E:$H),IF(C125&lt;=100,7,4),FALSE))),"")</f>
        <v/>
      </c>
      <c r="N125" s="122" t="str">
        <f t="shared" ca="1" si="8"/>
        <v/>
      </c>
      <c r="O125" s="26"/>
      <c r="W125" s="65" t="s">
        <v>150</v>
      </c>
      <c r="X125" s="65" t="s">
        <v>1335</v>
      </c>
      <c r="AC125" s="43" t="str">
        <f ca="1">IF(AC124&lt;'Print Variations'!$F$5,AC124+1,IF(AC124='Print Variations'!$F$5,IF('Print Variations'!$F$7=0,IF('Print Variations'!$D$5="$","",IF(IFERROR(MATCH(301,AC$2:AC124,0),0)&gt;0,"",301)),101),IF(AC124&gt;='Print Variations'!$F$7,IF(OR('Print Variations'!$D$5="$",'Print Variations'!$D$5=0),"",IF(IFERROR(MATCH(301,AC$2:AC124,0),0)&gt;0,"",301)),AC124+1)))</f>
        <v/>
      </c>
    </row>
    <row r="126" spans="2:29">
      <c r="B126" s="26"/>
      <c r="C126" s="43" t="str">
        <f ca="1">IF(C125&lt;'Print Variations'!$F$5,C125+1,IF(C125='Print Variations'!$F$5,IF('Print Variations'!$F$7=0,IF('Print Variations'!$D$5="$","",IF(IFERROR(MATCH(301,C$13:C125,0),0)&gt;0,"",301)),101),IF(C125&gt;='Print Variations'!$F$7,IF(OR('Print Variations'!$D$5="$",'Print Variations'!$D$5=0),"",IF(IFERROR(MATCH(301,C$13:C125,0),0)&gt;0,"",301)),C125+1)))</f>
        <v/>
      </c>
      <c r="D126" s="157" t="str">
        <f ca="1">IFERROR(IF(C126="","",IF(C126=301,"Sales Tax",VLOOKUP(C126,IF(C126&lt;=100,'Enter Closet Order Here'!$F:$H,'Enter Additional Product Here'!$E:$G),IF(C126&lt;=100,2,3),FALSE))),"")</f>
        <v/>
      </c>
      <c r="E126" s="219" t="str">
        <f ca="1">IFERROR(IF(IF(C126=301,"Sales Tax",VLOOKUP(D126,IF(C126&lt;=100,'Print Here'!$W:$X,'Enter Additional Product Here'!$G:$M),IF(C126&lt;=100,2,3),FALSE))=0,"",IF(C126=301,"Sales Tax",VLOOKUP(D126,IF(C126&lt;=100,'Print Here'!$W:$X,'Enter Additional Product Here'!$G:$M),IF(C126&lt;=100,2,3),FALSE))),"")</f>
        <v/>
      </c>
      <c r="F126" s="219"/>
      <c r="G126" s="219"/>
      <c r="H126" s="219"/>
      <c r="I126" s="219"/>
      <c r="J126" s="219"/>
      <c r="K126" s="121" t="str">
        <f ca="1">IFERROR(IF(C126="","",IF(C126=301,"1",VLOOKUP(C126,IF(C126&lt;=100,'Enter Closet Order Here'!$F:$H,'Enter Additional Product Here'!$E:$H),IF(C126&lt;=100,3,2),FALSE))),"")</f>
        <v/>
      </c>
      <c r="L126" s="122" t="str">
        <f ca="1">IFERROR(IF(C126=301,"",VLOOKUP(D126,IF(C126&lt;=100,'Enter Closet Order Here'!$Y:$Z,'Enter Additional Product Here'!$G:$H),IF(C126&lt;=100,2,2),FALSE)),"")</f>
        <v/>
      </c>
      <c r="M126" s="122" t="str">
        <f ca="1">IFERROR(IF(C126="","",IF(C126=301,'Print Variations'!$D$5,VLOOKUP(C126,IF(C126&lt;=100,'Enter Closet Order Here'!$F:$L,'Enter Additional Product Here'!$E:$H),IF(C126&lt;=100,7,4),FALSE))),"")</f>
        <v/>
      </c>
      <c r="N126" s="122" t="str">
        <f t="shared" ca="1" si="8"/>
        <v/>
      </c>
      <c r="O126" s="26"/>
      <c r="W126" s="65" t="s">
        <v>153</v>
      </c>
      <c r="X126" s="65" t="s">
        <v>1336</v>
      </c>
      <c r="AC126" s="43" t="str">
        <f ca="1">IF(AC125&lt;'Print Variations'!$F$5,AC125+1,IF(AC125='Print Variations'!$F$5,IF('Print Variations'!$F$7=0,IF('Print Variations'!$D$5="$","",IF(IFERROR(MATCH(301,AC$2:AC125,0),0)&gt;0,"",301)),101),IF(AC125&gt;='Print Variations'!$F$7,IF(OR('Print Variations'!$D$5="$",'Print Variations'!$D$5=0),"",IF(IFERROR(MATCH(301,AC$2:AC125,0),0)&gt;0,"",301)),AC125+1)))</f>
        <v/>
      </c>
    </row>
    <row r="127" spans="2:29">
      <c r="B127" s="26"/>
      <c r="C127" s="43" t="str">
        <f ca="1">IF(C126&lt;'Print Variations'!$F$5,C126+1,IF(C126='Print Variations'!$F$5,IF('Print Variations'!$F$7=0,IF('Print Variations'!$D$5="$","",IF(IFERROR(MATCH(301,C$13:C126,0),0)&gt;0,"",301)),101),IF(C126&gt;='Print Variations'!$F$7,IF(OR('Print Variations'!$D$5="$",'Print Variations'!$D$5=0),"",IF(IFERROR(MATCH(301,C$13:C126,0),0)&gt;0,"",301)),C126+1)))</f>
        <v/>
      </c>
      <c r="D127" s="157" t="str">
        <f ca="1">IFERROR(IF(C127="","",IF(C127=301,"Sales Tax",VLOOKUP(C127,IF(C127&lt;=100,'Enter Closet Order Here'!$F:$H,'Enter Additional Product Here'!$E:$G),IF(C127&lt;=100,2,3),FALSE))),"")</f>
        <v/>
      </c>
      <c r="E127" s="219" t="str">
        <f ca="1">IFERROR(IF(IF(C127=301,"Sales Tax",VLOOKUP(D127,IF(C127&lt;=100,'Print Here'!$W:$X,'Enter Additional Product Here'!$G:$M),IF(C127&lt;=100,2,3),FALSE))=0,"",IF(C127=301,"Sales Tax",VLOOKUP(D127,IF(C127&lt;=100,'Print Here'!$W:$X,'Enter Additional Product Here'!$G:$M),IF(C127&lt;=100,2,3),FALSE))),"")</f>
        <v/>
      </c>
      <c r="F127" s="219"/>
      <c r="G127" s="219"/>
      <c r="H127" s="219"/>
      <c r="I127" s="219"/>
      <c r="J127" s="219"/>
      <c r="K127" s="121" t="str">
        <f ca="1">IFERROR(IF(C127="","",IF(C127=301,"1",VLOOKUP(C127,IF(C127&lt;=100,'Enter Closet Order Here'!$F:$H,'Enter Additional Product Here'!$E:$H),IF(C127&lt;=100,3,2),FALSE))),"")</f>
        <v/>
      </c>
      <c r="L127" s="122" t="str">
        <f ca="1">IFERROR(IF(C127=301,"",VLOOKUP(D127,IF(C127&lt;=100,'Enter Closet Order Here'!$Y:$Z,'Enter Additional Product Here'!$G:$H),IF(C127&lt;=100,2,2),FALSE)),"")</f>
        <v/>
      </c>
      <c r="M127" s="122" t="str">
        <f ca="1">IFERROR(IF(C127="","",IF(C127=301,'Print Variations'!$D$5,VLOOKUP(C127,IF(C127&lt;=100,'Enter Closet Order Here'!$F:$L,'Enter Additional Product Here'!$E:$H),IF(C127&lt;=100,7,4),FALSE))),"")</f>
        <v/>
      </c>
      <c r="N127" s="122" t="str">
        <f t="shared" ca="1" si="8"/>
        <v/>
      </c>
      <c r="O127" s="26"/>
      <c r="W127" s="65" t="s">
        <v>156</v>
      </c>
      <c r="X127" s="65" t="s">
        <v>1337</v>
      </c>
      <c r="AC127" s="43" t="str">
        <f ca="1">IF(AC126&lt;'Print Variations'!$F$5,AC126+1,IF(AC126='Print Variations'!$F$5,IF('Print Variations'!$F$7=0,IF('Print Variations'!$D$5="$","",IF(IFERROR(MATCH(301,AC$2:AC126,0),0)&gt;0,"",301)),101),IF(AC126&gt;='Print Variations'!$F$7,IF(OR('Print Variations'!$D$5="$",'Print Variations'!$D$5=0),"",IF(IFERROR(MATCH(301,AC$2:AC126,0),0)&gt;0,"",301)),AC126+1)))</f>
        <v/>
      </c>
    </row>
    <row r="128" spans="2:29">
      <c r="B128" s="26"/>
      <c r="C128" s="43" t="str">
        <f ca="1">IF(C127&lt;'Print Variations'!$F$5,C127+1,IF(C127='Print Variations'!$F$5,IF('Print Variations'!$F$7=0,IF('Print Variations'!$D$5="$","",IF(IFERROR(MATCH(301,C$13:C127,0),0)&gt;0,"",301)),101),IF(C127&gt;='Print Variations'!$F$7,IF(OR('Print Variations'!$D$5="$",'Print Variations'!$D$5=0),"",IF(IFERROR(MATCH(301,C$13:C127,0),0)&gt;0,"",301)),C127+1)))</f>
        <v/>
      </c>
      <c r="D128" s="157" t="str">
        <f ca="1">IFERROR(IF(C128="","",IF(C128=301,"Sales Tax",VLOOKUP(C128,IF(C128&lt;=100,'Enter Closet Order Here'!$F:$H,'Enter Additional Product Here'!$E:$G),IF(C128&lt;=100,2,3),FALSE))),"")</f>
        <v/>
      </c>
      <c r="E128" s="219" t="str">
        <f ca="1">IFERROR(IF(IF(C128=301,"Sales Tax",VLOOKUP(D128,IF(C128&lt;=100,'Print Here'!$W:$X,'Enter Additional Product Here'!$G:$M),IF(C128&lt;=100,2,3),FALSE))=0,"",IF(C128=301,"Sales Tax",VLOOKUP(D128,IF(C128&lt;=100,'Print Here'!$W:$X,'Enter Additional Product Here'!$G:$M),IF(C128&lt;=100,2,3),FALSE))),"")</f>
        <v/>
      </c>
      <c r="F128" s="219"/>
      <c r="G128" s="219"/>
      <c r="H128" s="219"/>
      <c r="I128" s="219"/>
      <c r="J128" s="219"/>
      <c r="K128" s="121" t="str">
        <f ca="1">IFERROR(IF(C128="","",IF(C128=301,"1",VLOOKUP(C128,IF(C128&lt;=100,'Enter Closet Order Here'!$F:$H,'Enter Additional Product Here'!$E:$H),IF(C128&lt;=100,3,2),FALSE))),"")</f>
        <v/>
      </c>
      <c r="L128" s="122" t="str">
        <f ca="1">IFERROR(IF(C128=301,"",VLOOKUP(D128,IF(C128&lt;=100,'Enter Closet Order Here'!$Y:$Z,'Enter Additional Product Here'!$G:$H),IF(C128&lt;=100,2,2),FALSE)),"")</f>
        <v/>
      </c>
      <c r="M128" s="122" t="str">
        <f ca="1">IFERROR(IF(C128="","",IF(C128=301,'Print Variations'!$D$5,VLOOKUP(C128,IF(C128&lt;=100,'Enter Closet Order Here'!$F:$L,'Enter Additional Product Here'!$E:$H),IF(C128&lt;=100,7,4),FALSE))),"")</f>
        <v/>
      </c>
      <c r="N128" s="122" t="str">
        <f t="shared" ca="1" si="8"/>
        <v/>
      </c>
      <c r="O128" s="26"/>
      <c r="W128" s="65" t="s">
        <v>159</v>
      </c>
      <c r="X128" s="65" t="s">
        <v>1338</v>
      </c>
      <c r="AC128" s="43" t="str">
        <f ca="1">IF(AC127&lt;'Print Variations'!$F$5,AC127+1,IF(AC127='Print Variations'!$F$5,IF('Print Variations'!$F$7=0,IF('Print Variations'!$D$5="$","",IF(IFERROR(MATCH(301,AC$2:AC127,0),0)&gt;0,"",301)),101),IF(AC127&gt;='Print Variations'!$F$7,IF(OR('Print Variations'!$D$5="$",'Print Variations'!$D$5=0),"",IF(IFERROR(MATCH(301,AC$2:AC127,0),0)&gt;0,"",301)),AC127+1)))</f>
        <v/>
      </c>
    </row>
    <row r="129" spans="2:29">
      <c r="B129" s="26"/>
      <c r="C129" s="43" t="str">
        <f ca="1">IF(C128&lt;'Print Variations'!$F$5,C128+1,IF(C128='Print Variations'!$F$5,IF('Print Variations'!$F$7=0,IF('Print Variations'!$D$5="$","",IF(IFERROR(MATCH(301,C$13:C128,0),0)&gt;0,"",301)),101),IF(C128&gt;='Print Variations'!$F$7,IF(OR('Print Variations'!$D$5="$",'Print Variations'!$D$5=0),"",IF(IFERROR(MATCH(301,C$13:C128,0),0)&gt;0,"",301)),C128+1)))</f>
        <v/>
      </c>
      <c r="D129" s="157" t="str">
        <f ca="1">IFERROR(IF(C129="","",IF(C129=301,"Sales Tax",VLOOKUP(C129,IF(C129&lt;=100,'Enter Closet Order Here'!$F:$H,'Enter Additional Product Here'!$E:$G),IF(C129&lt;=100,2,3),FALSE))),"")</f>
        <v/>
      </c>
      <c r="E129" s="219" t="str">
        <f ca="1">IFERROR(IF(IF(C129=301,"Sales Tax",VLOOKUP(D129,IF(C129&lt;=100,'Print Here'!$W:$X,'Enter Additional Product Here'!$G:$M),IF(C129&lt;=100,2,3),FALSE))=0,"",IF(C129=301,"Sales Tax",VLOOKUP(D129,IF(C129&lt;=100,'Print Here'!$W:$X,'Enter Additional Product Here'!$G:$M),IF(C129&lt;=100,2,3),FALSE))),"")</f>
        <v/>
      </c>
      <c r="F129" s="219"/>
      <c r="G129" s="219"/>
      <c r="H129" s="219"/>
      <c r="I129" s="219"/>
      <c r="J129" s="219"/>
      <c r="K129" s="121" t="str">
        <f ca="1">IFERROR(IF(C129="","",IF(C129=301,"1",VLOOKUP(C129,IF(C129&lt;=100,'Enter Closet Order Here'!$F:$H,'Enter Additional Product Here'!$E:$H),IF(C129&lt;=100,3,2),FALSE))),"")</f>
        <v/>
      </c>
      <c r="L129" s="122" t="str">
        <f ca="1">IFERROR(IF(C129=301,"",VLOOKUP(D129,IF(C129&lt;=100,'Enter Closet Order Here'!$Y:$Z,'Enter Additional Product Here'!$G:$H),IF(C129&lt;=100,2,2),FALSE)),"")</f>
        <v/>
      </c>
      <c r="M129" s="122" t="str">
        <f ca="1">IFERROR(IF(C129="","",IF(C129=301,'Print Variations'!$D$5,VLOOKUP(C129,IF(C129&lt;=100,'Enter Closet Order Here'!$F:$L,'Enter Additional Product Here'!$E:$H),IF(C129&lt;=100,7,4),FALSE))),"")</f>
        <v/>
      </c>
      <c r="N129" s="122" t="str">
        <f t="shared" ca="1" si="8"/>
        <v/>
      </c>
      <c r="O129" s="26"/>
      <c r="W129" s="65" t="s">
        <v>162</v>
      </c>
      <c r="X129" s="65" t="s">
        <v>1339</v>
      </c>
      <c r="AC129" s="43" t="str">
        <f ca="1">IF(AC128&lt;'Print Variations'!$F$5,AC128+1,IF(AC128='Print Variations'!$F$5,IF('Print Variations'!$F$7=0,IF('Print Variations'!$D$5="$","",IF(IFERROR(MATCH(301,AC$2:AC128,0),0)&gt;0,"",301)),101),IF(AC128&gt;='Print Variations'!$F$7,IF(OR('Print Variations'!$D$5="$",'Print Variations'!$D$5=0),"",IF(IFERROR(MATCH(301,AC$2:AC128,0),0)&gt;0,"",301)),AC128+1)))</f>
        <v/>
      </c>
    </row>
    <row r="130" spans="2:29">
      <c r="B130" s="26"/>
      <c r="C130" s="43" t="str">
        <f ca="1">IF(C129&lt;'Print Variations'!$F$5,C129+1,IF(C129='Print Variations'!$F$5,IF('Print Variations'!$F$7=0,IF('Print Variations'!$D$5="$","",IF(IFERROR(MATCH(301,C$13:C129,0),0)&gt;0,"",301)),101),IF(C129&gt;='Print Variations'!$F$7,IF(OR('Print Variations'!$D$5="$",'Print Variations'!$D$5=0),"",IF(IFERROR(MATCH(301,C$13:C129,0),0)&gt;0,"",301)),C129+1)))</f>
        <v/>
      </c>
      <c r="D130" s="157" t="str">
        <f ca="1">IFERROR(IF(C130="","",IF(C130=301,"Sales Tax",VLOOKUP(C130,IF(C130&lt;=100,'Enter Closet Order Here'!$F:$H,'Enter Additional Product Here'!$E:$G),IF(C130&lt;=100,2,3),FALSE))),"")</f>
        <v/>
      </c>
      <c r="E130" s="219" t="str">
        <f ca="1">IFERROR(IF(IF(C130=301,"Sales Tax",VLOOKUP(D130,IF(C130&lt;=100,'Print Here'!$W:$X,'Enter Additional Product Here'!$G:$M),IF(C130&lt;=100,2,3),FALSE))=0,"",IF(C130=301,"Sales Tax",VLOOKUP(D130,IF(C130&lt;=100,'Print Here'!$W:$X,'Enter Additional Product Here'!$G:$M),IF(C130&lt;=100,2,3),FALSE))),"")</f>
        <v/>
      </c>
      <c r="F130" s="219"/>
      <c r="G130" s="219"/>
      <c r="H130" s="219"/>
      <c r="I130" s="219"/>
      <c r="J130" s="219"/>
      <c r="K130" s="121" t="str">
        <f ca="1">IFERROR(IF(C130="","",IF(C130=301,"1",VLOOKUP(C130,IF(C130&lt;=100,'Enter Closet Order Here'!$F:$H,'Enter Additional Product Here'!$E:$H),IF(C130&lt;=100,3,2),FALSE))),"")</f>
        <v/>
      </c>
      <c r="L130" s="122" t="str">
        <f ca="1">IFERROR(IF(C130=301,"",VLOOKUP(D130,IF(C130&lt;=100,'Enter Closet Order Here'!$Y:$Z,'Enter Additional Product Here'!$G:$H),IF(C130&lt;=100,2,2),FALSE)),"")</f>
        <v/>
      </c>
      <c r="M130" s="122" t="str">
        <f ca="1">IFERROR(IF(C130="","",IF(C130=301,'Print Variations'!$D$5,VLOOKUP(C130,IF(C130&lt;=100,'Enter Closet Order Here'!$F:$L,'Enter Additional Product Here'!$E:$H),IF(C130&lt;=100,7,4),FALSE))),"")</f>
        <v/>
      </c>
      <c r="N130" s="122" t="str">
        <f t="shared" ca="1" si="8"/>
        <v/>
      </c>
      <c r="O130" s="26"/>
      <c r="W130" s="65" t="s">
        <v>165</v>
      </c>
      <c r="X130" s="65" t="s">
        <v>1340</v>
      </c>
      <c r="AC130" s="43" t="str">
        <f ca="1">IF(AC129&lt;'Print Variations'!$F$5,AC129+1,IF(AC129='Print Variations'!$F$5,IF('Print Variations'!$F$7=0,IF('Print Variations'!$D$5="$","",IF(IFERROR(MATCH(301,AC$2:AC129,0),0)&gt;0,"",301)),101),IF(AC129&gt;='Print Variations'!$F$7,IF(OR('Print Variations'!$D$5="$",'Print Variations'!$D$5=0),"",IF(IFERROR(MATCH(301,AC$2:AC129,0),0)&gt;0,"",301)),AC129+1)))</f>
        <v/>
      </c>
    </row>
    <row r="131" spans="2:29">
      <c r="B131" s="26"/>
      <c r="C131" s="43" t="str">
        <f ca="1">IF(C130&lt;'Print Variations'!$F$5,C130+1,IF(C130='Print Variations'!$F$5,IF('Print Variations'!$F$7=0,IF('Print Variations'!$D$5="$","",IF(IFERROR(MATCH(301,C$13:C130,0),0)&gt;0,"",301)),101),IF(C130&gt;='Print Variations'!$F$7,IF(OR('Print Variations'!$D$5="$",'Print Variations'!$D$5=0),"",IF(IFERROR(MATCH(301,C$13:C130,0),0)&gt;0,"",301)),C130+1)))</f>
        <v/>
      </c>
      <c r="D131" s="157" t="str">
        <f ca="1">IFERROR(IF(C131="","",IF(C131=301,"Sales Tax",VLOOKUP(C131,IF(C131&lt;=100,'Enter Closet Order Here'!$F:$H,'Enter Additional Product Here'!$E:$G),IF(C131&lt;=100,2,3),FALSE))),"")</f>
        <v/>
      </c>
      <c r="E131" s="219" t="str">
        <f ca="1">IFERROR(IF(IF(C131=301,"Sales Tax",VLOOKUP(D131,IF(C131&lt;=100,'Print Here'!$W:$X,'Enter Additional Product Here'!$G:$M),IF(C131&lt;=100,2,3),FALSE))=0,"",IF(C131=301,"Sales Tax",VLOOKUP(D131,IF(C131&lt;=100,'Print Here'!$W:$X,'Enter Additional Product Here'!$G:$M),IF(C131&lt;=100,2,3),FALSE))),"")</f>
        <v/>
      </c>
      <c r="F131" s="219"/>
      <c r="G131" s="219"/>
      <c r="H131" s="219"/>
      <c r="I131" s="219"/>
      <c r="J131" s="219"/>
      <c r="K131" s="121" t="str">
        <f ca="1">IFERROR(IF(C131="","",IF(C131=301,"1",VLOOKUP(C131,IF(C131&lt;=100,'Enter Closet Order Here'!$F:$H,'Enter Additional Product Here'!$E:$H),IF(C131&lt;=100,3,2),FALSE))),"")</f>
        <v/>
      </c>
      <c r="L131" s="122" t="str">
        <f ca="1">IFERROR(IF(C131=301,"",VLOOKUP(D131,IF(C131&lt;=100,'Enter Closet Order Here'!$Y:$Z,'Enter Additional Product Here'!$G:$H),IF(C131&lt;=100,2,2),FALSE)),"")</f>
        <v/>
      </c>
      <c r="M131" s="122" t="str">
        <f ca="1">IFERROR(IF(C131="","",IF(C131=301,'Print Variations'!$D$5,VLOOKUP(C131,IF(C131&lt;=100,'Enter Closet Order Here'!$F:$L,'Enter Additional Product Here'!$E:$H),IF(C131&lt;=100,7,4),FALSE))),"")</f>
        <v/>
      </c>
      <c r="N131" s="122" t="str">
        <f t="shared" ca="1" si="8"/>
        <v/>
      </c>
      <c r="O131" s="26"/>
      <c r="W131" s="65" t="s">
        <v>168</v>
      </c>
      <c r="X131" s="65" t="s">
        <v>1341</v>
      </c>
      <c r="AC131" s="43" t="str">
        <f ca="1">IF(AC130&lt;'Print Variations'!$F$5,AC130+1,IF(AC130='Print Variations'!$F$5,IF('Print Variations'!$F$7=0,IF('Print Variations'!$D$5="$","",IF(IFERROR(MATCH(301,AC$2:AC130,0),0)&gt;0,"",301)),101),IF(AC130&gt;='Print Variations'!$F$7,IF(OR('Print Variations'!$D$5="$",'Print Variations'!$D$5=0),"",IF(IFERROR(MATCH(301,AC$2:AC130,0),0)&gt;0,"",301)),AC130+1)))</f>
        <v/>
      </c>
    </row>
    <row r="132" spans="2:29">
      <c r="B132" s="26"/>
      <c r="C132" s="43" t="str">
        <f ca="1">IF(C131&lt;'Print Variations'!$F$5,C131+1,IF(C131='Print Variations'!$F$5,IF('Print Variations'!$F$7=0,IF('Print Variations'!$D$5="$","",IF(IFERROR(MATCH(301,C$13:C131,0),0)&gt;0,"",301)),101),IF(C131&gt;='Print Variations'!$F$7,IF(OR('Print Variations'!$D$5="$",'Print Variations'!$D$5=0),"",IF(IFERROR(MATCH(301,C$13:C131,0),0)&gt;0,"",301)),C131+1)))</f>
        <v/>
      </c>
      <c r="D132" s="157" t="str">
        <f ca="1">IFERROR(IF(C132="","",IF(C132=301,"Sales Tax",VLOOKUP(C132,IF(C132&lt;=100,'Enter Closet Order Here'!$F:$H,'Enter Additional Product Here'!$E:$G),IF(C132&lt;=100,2,3),FALSE))),"")</f>
        <v/>
      </c>
      <c r="E132" s="219" t="str">
        <f ca="1">IFERROR(IF(IF(C132=301,"Sales Tax",VLOOKUP(D132,IF(C132&lt;=100,'Print Here'!$W:$X,'Enter Additional Product Here'!$G:$M),IF(C132&lt;=100,2,3),FALSE))=0,"",IF(C132=301,"Sales Tax",VLOOKUP(D132,IF(C132&lt;=100,'Print Here'!$W:$X,'Enter Additional Product Here'!$G:$M),IF(C132&lt;=100,2,3),FALSE))),"")</f>
        <v/>
      </c>
      <c r="F132" s="219"/>
      <c r="G132" s="219"/>
      <c r="H132" s="219"/>
      <c r="I132" s="219"/>
      <c r="J132" s="219"/>
      <c r="K132" s="121" t="str">
        <f ca="1">IFERROR(IF(C132="","",IF(C132=301,"1",VLOOKUP(C132,IF(C132&lt;=100,'Enter Closet Order Here'!$F:$H,'Enter Additional Product Here'!$E:$H),IF(C132&lt;=100,3,2),FALSE))),"")</f>
        <v/>
      </c>
      <c r="L132" s="122" t="str">
        <f ca="1">IFERROR(IF(C132=301,"",VLOOKUP(D132,IF(C132&lt;=100,'Enter Closet Order Here'!$Y:$Z,'Enter Additional Product Here'!$G:$H),IF(C132&lt;=100,2,2),FALSE)),"")</f>
        <v/>
      </c>
      <c r="M132" s="122" t="str">
        <f ca="1">IFERROR(IF(C132="","",IF(C132=301,'Print Variations'!$D$5,VLOOKUP(C132,IF(C132&lt;=100,'Enter Closet Order Here'!$F:$L,'Enter Additional Product Here'!$E:$H),IF(C132&lt;=100,7,4),FALSE))),"")</f>
        <v/>
      </c>
      <c r="N132" s="122" t="str">
        <f t="shared" ca="1" si="8"/>
        <v/>
      </c>
      <c r="O132" s="26"/>
      <c r="W132" s="65" t="s">
        <v>171</v>
      </c>
      <c r="X132" s="65" t="s">
        <v>1342</v>
      </c>
      <c r="AC132" s="43" t="str">
        <f ca="1">IF(AC131&lt;'Print Variations'!$F$5,AC131+1,IF(AC131='Print Variations'!$F$5,IF('Print Variations'!$F$7=0,IF('Print Variations'!$D$5="$","",IF(IFERROR(MATCH(301,AC$2:AC131,0),0)&gt;0,"",301)),101),IF(AC131&gt;='Print Variations'!$F$7,IF(OR('Print Variations'!$D$5="$",'Print Variations'!$D$5=0),"",IF(IFERROR(MATCH(301,AC$2:AC131,0),0)&gt;0,"",301)),AC131+1)))</f>
        <v/>
      </c>
    </row>
    <row r="133" spans="2:29">
      <c r="B133" s="26"/>
      <c r="C133" s="43" t="str">
        <f ca="1">IF(C132&lt;'Print Variations'!$F$5,C132+1,IF(C132='Print Variations'!$F$5,IF('Print Variations'!$F$7=0,IF('Print Variations'!$D$5="$","",IF(IFERROR(MATCH(301,C$13:C132,0),0)&gt;0,"",301)),101),IF(C132&gt;='Print Variations'!$F$7,IF(OR('Print Variations'!$D$5="$",'Print Variations'!$D$5=0),"",IF(IFERROR(MATCH(301,C$13:C132,0),0)&gt;0,"",301)),C132+1)))</f>
        <v/>
      </c>
      <c r="D133" s="157" t="str">
        <f ca="1">IFERROR(IF(C133="","",IF(C133=301,"Sales Tax",VLOOKUP(C133,IF(C133&lt;=100,'Enter Closet Order Here'!$F:$H,'Enter Additional Product Here'!$E:$G),IF(C133&lt;=100,2,3),FALSE))),"")</f>
        <v/>
      </c>
      <c r="E133" s="219" t="str">
        <f ca="1">IFERROR(IF(IF(C133=301,"Sales Tax",VLOOKUP(D133,IF(C133&lt;=100,'Print Here'!$W:$X,'Enter Additional Product Here'!$G:$M),IF(C133&lt;=100,2,3),FALSE))=0,"",IF(C133=301,"Sales Tax",VLOOKUP(D133,IF(C133&lt;=100,'Print Here'!$W:$X,'Enter Additional Product Here'!$G:$M),IF(C133&lt;=100,2,3),FALSE))),"")</f>
        <v/>
      </c>
      <c r="F133" s="219"/>
      <c r="G133" s="219"/>
      <c r="H133" s="219"/>
      <c r="I133" s="219"/>
      <c r="J133" s="219"/>
      <c r="K133" s="121" t="str">
        <f ca="1">IFERROR(IF(C133="","",IF(C133=301,"1",VLOOKUP(C133,IF(C133&lt;=100,'Enter Closet Order Here'!$F:$H,'Enter Additional Product Here'!$E:$H),IF(C133&lt;=100,3,2),FALSE))),"")</f>
        <v/>
      </c>
      <c r="L133" s="122" t="str">
        <f ca="1">IFERROR(IF(C133=301,"",VLOOKUP(D133,IF(C133&lt;=100,'Enter Closet Order Here'!$Y:$Z,'Enter Additional Product Here'!$G:$H),IF(C133&lt;=100,2,2),FALSE)),"")</f>
        <v/>
      </c>
      <c r="M133" s="122" t="str">
        <f ca="1">IFERROR(IF(C133="","",IF(C133=301,'Print Variations'!$D$5,VLOOKUP(C133,IF(C133&lt;=100,'Enter Closet Order Here'!$F:$L,'Enter Additional Product Here'!$E:$H),IF(C133&lt;=100,7,4),FALSE))),"")</f>
        <v/>
      </c>
      <c r="N133" s="122" t="str">
        <f t="shared" ca="1" si="8"/>
        <v/>
      </c>
      <c r="O133" s="26"/>
      <c r="W133" s="65" t="s">
        <v>174</v>
      </c>
      <c r="X133" s="65" t="s">
        <v>1343</v>
      </c>
      <c r="AC133" s="43" t="str">
        <f ca="1">IF(AC132&lt;'Print Variations'!$F$5,AC132+1,IF(AC132='Print Variations'!$F$5,IF('Print Variations'!$F$7=0,IF('Print Variations'!$D$5="$","",IF(IFERROR(MATCH(301,AC$2:AC132,0),0)&gt;0,"",301)),101),IF(AC132&gt;='Print Variations'!$F$7,IF(OR('Print Variations'!$D$5="$",'Print Variations'!$D$5=0),"",IF(IFERROR(MATCH(301,AC$2:AC132,0),0)&gt;0,"",301)),AC132+1)))</f>
        <v/>
      </c>
    </row>
    <row r="134" spans="2:29">
      <c r="B134" s="26"/>
      <c r="C134" s="43" t="str">
        <f ca="1">IF(C133&lt;'Print Variations'!$F$5,C133+1,IF(C133='Print Variations'!$F$5,IF('Print Variations'!$F$7=0,IF('Print Variations'!$D$5="$","",IF(IFERROR(MATCH(301,C$13:C133,0),0)&gt;0,"",301)),101),IF(C133&gt;='Print Variations'!$F$7,IF(OR('Print Variations'!$D$5="$",'Print Variations'!$D$5=0),"",IF(IFERROR(MATCH(301,C$13:C133,0),0)&gt;0,"",301)),C133+1)))</f>
        <v/>
      </c>
      <c r="D134" s="157" t="str">
        <f ca="1">IFERROR(IF(C134="","",IF(C134=301,"Sales Tax",VLOOKUP(C134,IF(C134&lt;=100,'Enter Closet Order Here'!$F:$H,'Enter Additional Product Here'!$E:$G),IF(C134&lt;=100,2,3),FALSE))),"")</f>
        <v/>
      </c>
      <c r="E134" s="219" t="str">
        <f ca="1">IFERROR(IF(IF(C134=301,"Sales Tax",VLOOKUP(D134,IF(C134&lt;=100,'Print Here'!$W:$X,'Enter Additional Product Here'!$G:$M),IF(C134&lt;=100,2,3),FALSE))=0,"",IF(C134=301,"Sales Tax",VLOOKUP(D134,IF(C134&lt;=100,'Print Here'!$W:$X,'Enter Additional Product Here'!$G:$M),IF(C134&lt;=100,2,3),FALSE))),"")</f>
        <v/>
      </c>
      <c r="F134" s="219"/>
      <c r="G134" s="219"/>
      <c r="H134" s="219"/>
      <c r="I134" s="219"/>
      <c r="J134" s="219"/>
      <c r="K134" s="121" t="str">
        <f ca="1">IFERROR(IF(C134="","",IF(C134=301,"1",VLOOKUP(C134,IF(C134&lt;=100,'Enter Closet Order Here'!$F:$H,'Enter Additional Product Here'!$E:$H),IF(C134&lt;=100,3,2),FALSE))),"")</f>
        <v/>
      </c>
      <c r="L134" s="122" t="str">
        <f ca="1">IFERROR(IF(C134=301,"",VLOOKUP(D134,IF(C134&lt;=100,'Enter Closet Order Here'!$Y:$Z,'Enter Additional Product Here'!$G:$H),IF(C134&lt;=100,2,2),FALSE)),"")</f>
        <v/>
      </c>
      <c r="M134" s="122" t="str">
        <f ca="1">IFERROR(IF(C134="","",IF(C134=301,'Print Variations'!$D$5,VLOOKUP(C134,IF(C134&lt;=100,'Enter Closet Order Here'!$F:$L,'Enter Additional Product Here'!$E:$H),IF(C134&lt;=100,7,4),FALSE))),"")</f>
        <v/>
      </c>
      <c r="N134" s="122" t="str">
        <f t="shared" ca="1" si="8"/>
        <v/>
      </c>
      <c r="O134" s="26"/>
      <c r="W134" s="65" t="s">
        <v>177</v>
      </c>
      <c r="X134" s="65" t="s">
        <v>1344</v>
      </c>
      <c r="AC134" s="43" t="str">
        <f ca="1">IF(AC133&lt;'Print Variations'!$F$5,AC133+1,IF(AC133='Print Variations'!$F$5,IF('Print Variations'!$F$7=0,IF('Print Variations'!$D$5="$","",IF(IFERROR(MATCH(301,AC$2:AC133,0),0)&gt;0,"",301)),101),IF(AC133&gt;='Print Variations'!$F$7,IF(OR('Print Variations'!$D$5="$",'Print Variations'!$D$5=0),"",IF(IFERROR(MATCH(301,AC$2:AC133,0),0)&gt;0,"",301)),AC133+1)))</f>
        <v/>
      </c>
    </row>
    <row r="135" spans="2:29">
      <c r="B135" s="26"/>
      <c r="C135" s="43" t="str">
        <f ca="1">IF(C134&lt;'Print Variations'!$F$5,C134+1,IF(C134='Print Variations'!$F$5,IF('Print Variations'!$F$7=0,IF('Print Variations'!$D$5="$","",IF(IFERROR(MATCH(301,C$13:C134,0),0)&gt;0,"",301)),101),IF(C134&gt;='Print Variations'!$F$7,IF(OR('Print Variations'!$D$5="$",'Print Variations'!$D$5=0),"",IF(IFERROR(MATCH(301,C$13:C134,0),0)&gt;0,"",301)),C134+1)))</f>
        <v/>
      </c>
      <c r="D135" s="157" t="str">
        <f ca="1">IFERROR(IF(C135="","",IF(C135=301,"Sales Tax",VLOOKUP(C135,IF(C135&lt;=100,'Enter Closet Order Here'!$F:$H,'Enter Additional Product Here'!$E:$G),IF(C135&lt;=100,2,3),FALSE))),"")</f>
        <v/>
      </c>
      <c r="E135" s="219" t="str">
        <f ca="1">IFERROR(IF(IF(C135=301,"Sales Tax",VLOOKUP(D135,IF(C135&lt;=100,'Print Here'!$W:$X,'Enter Additional Product Here'!$G:$M),IF(C135&lt;=100,2,3),FALSE))=0,"",IF(C135=301,"Sales Tax",VLOOKUP(D135,IF(C135&lt;=100,'Print Here'!$W:$X,'Enter Additional Product Here'!$G:$M),IF(C135&lt;=100,2,3),FALSE))),"")</f>
        <v/>
      </c>
      <c r="F135" s="219"/>
      <c r="G135" s="219"/>
      <c r="H135" s="219"/>
      <c r="I135" s="219"/>
      <c r="J135" s="219"/>
      <c r="K135" s="121" t="str">
        <f ca="1">IFERROR(IF(C135="","",IF(C135=301,"1",VLOOKUP(C135,IF(C135&lt;=100,'Enter Closet Order Here'!$F:$H,'Enter Additional Product Here'!$E:$H),IF(C135&lt;=100,3,2),FALSE))),"")</f>
        <v/>
      </c>
      <c r="L135" s="122" t="str">
        <f ca="1">IFERROR(IF(C135=301,"",VLOOKUP(D135,IF(C135&lt;=100,'Enter Closet Order Here'!$Y:$Z,'Enter Additional Product Here'!$G:$H),IF(C135&lt;=100,2,2),FALSE)),"")</f>
        <v/>
      </c>
      <c r="M135" s="122" t="str">
        <f ca="1">IFERROR(IF(C135="","",IF(C135=301,'Print Variations'!$D$5,VLOOKUP(C135,IF(C135&lt;=100,'Enter Closet Order Here'!$F:$L,'Enter Additional Product Here'!$E:$H),IF(C135&lt;=100,7,4),FALSE))),"")</f>
        <v/>
      </c>
      <c r="N135" s="122" t="str">
        <f t="shared" ca="1" si="8"/>
        <v/>
      </c>
      <c r="O135" s="26"/>
      <c r="W135" s="65" t="s">
        <v>180</v>
      </c>
      <c r="X135" s="65" t="s">
        <v>1345</v>
      </c>
      <c r="AC135" s="43" t="str">
        <f ca="1">IF(AC134&lt;'Print Variations'!$F$5,AC134+1,IF(AC134='Print Variations'!$F$5,IF('Print Variations'!$F$7=0,IF('Print Variations'!$D$5="$","",IF(IFERROR(MATCH(301,AC$2:AC134,0),0)&gt;0,"",301)),101),IF(AC134&gt;='Print Variations'!$F$7,IF(OR('Print Variations'!$D$5="$",'Print Variations'!$D$5=0),"",IF(IFERROR(MATCH(301,AC$2:AC134,0),0)&gt;0,"",301)),AC134+1)))</f>
        <v/>
      </c>
    </row>
    <row r="136" spans="2:29">
      <c r="B136" s="26"/>
      <c r="C136" s="43" t="str">
        <f ca="1">IF(C135&lt;'Print Variations'!$F$5,C135+1,IF(C135='Print Variations'!$F$5,IF('Print Variations'!$F$7=0,IF('Print Variations'!$D$5="$","",IF(IFERROR(MATCH(301,C$13:C135,0),0)&gt;0,"",301)),101),IF(C135&gt;='Print Variations'!$F$7,IF(OR('Print Variations'!$D$5="$",'Print Variations'!$D$5=0),"",IF(IFERROR(MATCH(301,C$13:C135,0),0)&gt;0,"",301)),C135+1)))</f>
        <v/>
      </c>
      <c r="D136" s="157" t="str">
        <f ca="1">IFERROR(IF(C136="","",IF(C136=301,"Sales Tax",VLOOKUP(C136,IF(C136&lt;=100,'Enter Closet Order Here'!$F:$H,'Enter Additional Product Here'!$E:$G),IF(C136&lt;=100,2,3),FALSE))),"")</f>
        <v/>
      </c>
      <c r="E136" s="219" t="str">
        <f ca="1">IFERROR(IF(IF(C136=301,"Sales Tax",VLOOKUP(D136,IF(C136&lt;=100,'Print Here'!$W:$X,'Enter Additional Product Here'!$G:$M),IF(C136&lt;=100,2,3),FALSE))=0,"",IF(C136=301,"Sales Tax",VLOOKUP(D136,IF(C136&lt;=100,'Print Here'!$W:$X,'Enter Additional Product Here'!$G:$M),IF(C136&lt;=100,2,3),FALSE))),"")</f>
        <v/>
      </c>
      <c r="F136" s="219"/>
      <c r="G136" s="219"/>
      <c r="H136" s="219"/>
      <c r="I136" s="219"/>
      <c r="J136" s="219"/>
      <c r="K136" s="121" t="str">
        <f ca="1">IFERROR(IF(C136="","",IF(C136=301,"1",VLOOKUP(C136,IF(C136&lt;=100,'Enter Closet Order Here'!$F:$H,'Enter Additional Product Here'!$E:$H),IF(C136&lt;=100,3,2),FALSE))),"")</f>
        <v/>
      </c>
      <c r="L136" s="122" t="str">
        <f ca="1">IFERROR(IF(C136=301,"",VLOOKUP(D136,IF(C136&lt;=100,'Enter Closet Order Here'!$Y:$Z,'Enter Additional Product Here'!$G:$H),IF(C136&lt;=100,2,2),FALSE)),"")</f>
        <v/>
      </c>
      <c r="M136" s="122" t="str">
        <f ca="1">IFERROR(IF(C136="","",IF(C136=301,'Print Variations'!$D$5,VLOOKUP(C136,IF(C136&lt;=100,'Enter Closet Order Here'!$F:$L,'Enter Additional Product Here'!$E:$H),IF(C136&lt;=100,7,4),FALSE))),"")</f>
        <v/>
      </c>
      <c r="N136" s="122" t="str">
        <f t="shared" ca="1" si="8"/>
        <v/>
      </c>
      <c r="O136" s="26"/>
      <c r="W136" s="65" t="s">
        <v>183</v>
      </c>
      <c r="X136" s="65" t="s">
        <v>1346</v>
      </c>
      <c r="AC136" s="43" t="str">
        <f ca="1">IF(AC135&lt;'Print Variations'!$F$5,AC135+1,IF(AC135='Print Variations'!$F$5,IF('Print Variations'!$F$7=0,IF('Print Variations'!$D$5="$","",IF(IFERROR(MATCH(301,AC$2:AC135,0),0)&gt;0,"",301)),101),IF(AC135&gt;='Print Variations'!$F$7,IF(OR('Print Variations'!$D$5="$",'Print Variations'!$D$5=0),"",IF(IFERROR(MATCH(301,AC$2:AC135,0),0)&gt;0,"",301)),AC135+1)))</f>
        <v/>
      </c>
    </row>
    <row r="137" spans="2:29">
      <c r="B137" s="26"/>
      <c r="C137" s="43" t="str">
        <f ca="1">IF(C136&lt;'Print Variations'!$F$5,C136+1,IF(C136='Print Variations'!$F$5,IF('Print Variations'!$F$7=0,IF('Print Variations'!$D$5="$","",IF(IFERROR(MATCH(301,C$13:C136,0),0)&gt;0,"",301)),101),IF(C136&gt;='Print Variations'!$F$7,IF(OR('Print Variations'!$D$5="$",'Print Variations'!$D$5=0),"",IF(IFERROR(MATCH(301,C$13:C136,0),0)&gt;0,"",301)),C136+1)))</f>
        <v/>
      </c>
      <c r="D137" s="157" t="str">
        <f ca="1">IFERROR(IF(C137="","",IF(C137=301,"Sales Tax",VLOOKUP(C137,IF(C137&lt;=100,'Enter Closet Order Here'!$F:$H,'Enter Additional Product Here'!$E:$G),IF(C137&lt;=100,2,3),FALSE))),"")</f>
        <v/>
      </c>
      <c r="E137" s="219" t="str">
        <f ca="1">IFERROR(IF(IF(C137=301,"Sales Tax",VLOOKUP(D137,IF(C137&lt;=100,'Print Here'!$W:$X,'Enter Additional Product Here'!$G:$M),IF(C137&lt;=100,2,3),FALSE))=0,"",IF(C137=301,"Sales Tax",VLOOKUP(D137,IF(C137&lt;=100,'Print Here'!$W:$X,'Enter Additional Product Here'!$G:$M),IF(C137&lt;=100,2,3),FALSE))),"")</f>
        <v/>
      </c>
      <c r="F137" s="219"/>
      <c r="G137" s="219"/>
      <c r="H137" s="219"/>
      <c r="I137" s="219"/>
      <c r="J137" s="219"/>
      <c r="K137" s="121" t="str">
        <f ca="1">IFERROR(IF(C137="","",IF(C137=301,"1",VLOOKUP(C137,IF(C137&lt;=100,'Enter Closet Order Here'!$F:$H,'Enter Additional Product Here'!$E:$H),IF(C137&lt;=100,3,2),FALSE))),"")</f>
        <v/>
      </c>
      <c r="L137" s="122" t="str">
        <f ca="1">IFERROR(IF(C137=301,"",VLOOKUP(D137,IF(C137&lt;=100,'Enter Closet Order Here'!$Y:$Z,'Enter Additional Product Here'!$G:$H),IF(C137&lt;=100,2,2),FALSE)),"")</f>
        <v/>
      </c>
      <c r="M137" s="122" t="str">
        <f ca="1">IFERROR(IF(C137="","",IF(C137=301,'Print Variations'!$D$5,VLOOKUP(C137,IF(C137&lt;=100,'Enter Closet Order Here'!$F:$L,'Enter Additional Product Here'!$E:$H),IF(C137&lt;=100,7,4),FALSE))),"")</f>
        <v/>
      </c>
      <c r="N137" s="122" t="str">
        <f t="shared" ca="1" si="8"/>
        <v/>
      </c>
      <c r="O137" s="26"/>
      <c r="W137" s="65" t="s">
        <v>186</v>
      </c>
      <c r="X137" s="65" t="s">
        <v>1347</v>
      </c>
      <c r="AC137" s="43" t="str">
        <f ca="1">IF(AC136&lt;'Print Variations'!$F$5,AC136+1,IF(AC136='Print Variations'!$F$5,IF('Print Variations'!$F$7=0,IF('Print Variations'!$D$5="$","",IF(IFERROR(MATCH(301,AC$2:AC136,0),0)&gt;0,"",301)),101),IF(AC136&gt;='Print Variations'!$F$7,IF(OR('Print Variations'!$D$5="$",'Print Variations'!$D$5=0),"",IF(IFERROR(MATCH(301,AC$2:AC136,0),0)&gt;0,"",301)),AC136+1)))</f>
        <v/>
      </c>
    </row>
    <row r="138" spans="2:29">
      <c r="B138" s="26"/>
      <c r="C138" s="43" t="str">
        <f ca="1">IF(C137&lt;'Print Variations'!$F$5,C137+1,IF(C137='Print Variations'!$F$5,IF('Print Variations'!$F$7=0,IF('Print Variations'!$D$5="$","",IF(IFERROR(MATCH(301,C$13:C137,0),0)&gt;0,"",301)),101),IF(C137&gt;='Print Variations'!$F$7,IF(OR('Print Variations'!$D$5="$",'Print Variations'!$D$5=0),"",IF(IFERROR(MATCH(301,C$13:C137,0),0)&gt;0,"",301)),C137+1)))</f>
        <v/>
      </c>
      <c r="D138" s="157" t="str">
        <f ca="1">IFERROR(IF(C138="","",IF(C138=301,"Sales Tax",VLOOKUP(C138,IF(C138&lt;=100,'Enter Closet Order Here'!$F:$H,'Enter Additional Product Here'!$E:$G),IF(C138&lt;=100,2,3),FALSE))),"")</f>
        <v/>
      </c>
      <c r="E138" s="219" t="str">
        <f ca="1">IFERROR(IF(IF(C138=301,"Sales Tax",VLOOKUP(D138,IF(C138&lt;=100,'Print Here'!$W:$X,'Enter Additional Product Here'!$G:$M),IF(C138&lt;=100,2,3),FALSE))=0,"",IF(C138=301,"Sales Tax",VLOOKUP(D138,IF(C138&lt;=100,'Print Here'!$W:$X,'Enter Additional Product Here'!$G:$M),IF(C138&lt;=100,2,3),FALSE))),"")</f>
        <v/>
      </c>
      <c r="F138" s="219"/>
      <c r="G138" s="219"/>
      <c r="H138" s="219"/>
      <c r="I138" s="219"/>
      <c r="J138" s="219"/>
      <c r="K138" s="121" t="str">
        <f ca="1">IFERROR(IF(C138="","",IF(C138=301,"1",VLOOKUP(C138,IF(C138&lt;=100,'Enter Closet Order Here'!$F:$H,'Enter Additional Product Here'!$E:$H),IF(C138&lt;=100,3,2),FALSE))),"")</f>
        <v/>
      </c>
      <c r="L138" s="122" t="str">
        <f ca="1">IFERROR(IF(C138=301,"",VLOOKUP(D138,IF(C138&lt;=100,'Enter Closet Order Here'!$Y:$Z,'Enter Additional Product Here'!$G:$H),IF(C138&lt;=100,2,2),FALSE)),"")</f>
        <v/>
      </c>
      <c r="M138" s="122" t="str">
        <f ca="1">IFERROR(IF(C138="","",IF(C138=301,'Print Variations'!$D$5,VLOOKUP(C138,IF(C138&lt;=100,'Enter Closet Order Here'!$F:$L,'Enter Additional Product Here'!$E:$H),IF(C138&lt;=100,7,4),FALSE))),"")</f>
        <v/>
      </c>
      <c r="N138" s="122" t="str">
        <f t="shared" ca="1" si="8"/>
        <v/>
      </c>
      <c r="O138" s="26"/>
      <c r="W138" s="65" t="s">
        <v>189</v>
      </c>
      <c r="X138" s="65" t="s">
        <v>1348</v>
      </c>
      <c r="AC138" s="43" t="str">
        <f ca="1">IF(AC137&lt;'Print Variations'!$F$5,AC137+1,IF(AC137='Print Variations'!$F$5,IF('Print Variations'!$F$7=0,IF('Print Variations'!$D$5="$","",IF(IFERROR(MATCH(301,AC$2:AC137,0),0)&gt;0,"",301)),101),IF(AC137&gt;='Print Variations'!$F$7,IF(OR('Print Variations'!$D$5="$",'Print Variations'!$D$5=0),"",IF(IFERROR(MATCH(301,AC$2:AC137,0),0)&gt;0,"",301)),AC137+1)))</f>
        <v/>
      </c>
    </row>
    <row r="139" spans="2:29">
      <c r="B139" s="26"/>
      <c r="C139" s="43" t="str">
        <f ca="1">IF(C138&lt;'Print Variations'!$F$5,C138+1,IF(C138='Print Variations'!$F$5,IF('Print Variations'!$F$7=0,IF('Print Variations'!$D$5="$","",IF(IFERROR(MATCH(301,C$13:C138,0),0)&gt;0,"",301)),101),IF(C138&gt;='Print Variations'!$F$7,IF(OR('Print Variations'!$D$5="$",'Print Variations'!$D$5=0),"",IF(IFERROR(MATCH(301,C$13:C138,0),0)&gt;0,"",301)),C138+1)))</f>
        <v/>
      </c>
      <c r="D139" s="157" t="str">
        <f ca="1">IFERROR(IF(C139="","",IF(C139=301,"Sales Tax",VLOOKUP(C139,IF(C139&lt;=100,'Enter Closet Order Here'!$F:$H,'Enter Additional Product Here'!$E:$G),IF(C139&lt;=100,2,3),FALSE))),"")</f>
        <v/>
      </c>
      <c r="E139" s="219" t="str">
        <f ca="1">IFERROR(IF(IF(C139=301,"Sales Tax",VLOOKUP(D139,IF(C139&lt;=100,'Print Here'!$W:$X,'Enter Additional Product Here'!$G:$M),IF(C139&lt;=100,2,3),FALSE))=0,"",IF(C139=301,"Sales Tax",VLOOKUP(D139,IF(C139&lt;=100,'Print Here'!$W:$X,'Enter Additional Product Here'!$G:$M),IF(C139&lt;=100,2,3),FALSE))),"")</f>
        <v/>
      </c>
      <c r="F139" s="219"/>
      <c r="G139" s="219"/>
      <c r="H139" s="219"/>
      <c r="I139" s="219"/>
      <c r="J139" s="219"/>
      <c r="K139" s="121" t="str">
        <f ca="1">IFERROR(IF(C139="","",IF(C139=301,"1",VLOOKUP(C139,IF(C139&lt;=100,'Enter Closet Order Here'!$F:$H,'Enter Additional Product Here'!$E:$H),IF(C139&lt;=100,3,2),FALSE))),"")</f>
        <v/>
      </c>
      <c r="L139" s="122" t="str">
        <f ca="1">IFERROR(IF(C139=301,"",VLOOKUP(D139,IF(C139&lt;=100,'Enter Closet Order Here'!$Y:$Z,'Enter Additional Product Here'!$G:$H),IF(C139&lt;=100,2,2),FALSE)),"")</f>
        <v/>
      </c>
      <c r="M139" s="122" t="str">
        <f ca="1">IFERROR(IF(C139="","",IF(C139=301,'Print Variations'!$D$5,VLOOKUP(C139,IF(C139&lt;=100,'Enter Closet Order Here'!$F:$L,'Enter Additional Product Here'!$E:$H),IF(C139&lt;=100,7,4),FALSE))),"")</f>
        <v/>
      </c>
      <c r="N139" s="122" t="str">
        <f t="shared" ca="1" si="8"/>
        <v/>
      </c>
      <c r="O139" s="26"/>
      <c r="W139" s="65" t="s">
        <v>192</v>
      </c>
      <c r="X139" s="65" t="s">
        <v>1349</v>
      </c>
      <c r="AC139" s="43" t="str">
        <f ca="1">IF(AC138&lt;'Print Variations'!$F$5,AC138+1,IF(AC138='Print Variations'!$F$5,IF('Print Variations'!$F$7=0,IF('Print Variations'!$D$5="$","",IF(IFERROR(MATCH(301,AC$2:AC138,0),0)&gt;0,"",301)),101),IF(AC138&gt;='Print Variations'!$F$7,IF(OR('Print Variations'!$D$5="$",'Print Variations'!$D$5=0),"",IF(IFERROR(MATCH(301,AC$2:AC138,0),0)&gt;0,"",301)),AC138+1)))</f>
        <v/>
      </c>
    </row>
    <row r="140" spans="2:29">
      <c r="B140" s="26"/>
      <c r="C140" s="43" t="str">
        <f ca="1">IF(C139&lt;'Print Variations'!$F$5,C139+1,IF(C139='Print Variations'!$F$5,IF('Print Variations'!$F$7=0,IF('Print Variations'!$D$5="$","",IF(IFERROR(MATCH(301,C$13:C139,0),0)&gt;0,"",301)),101),IF(C139&gt;='Print Variations'!$F$7,IF(OR('Print Variations'!$D$5="$",'Print Variations'!$D$5=0),"",IF(IFERROR(MATCH(301,C$13:C139,0),0)&gt;0,"",301)),C139+1)))</f>
        <v/>
      </c>
      <c r="D140" s="157" t="str">
        <f ca="1">IFERROR(IF(C140="","",IF(C140=301,"Sales Tax",VLOOKUP(C140,IF(C140&lt;=100,'Enter Closet Order Here'!$F:$H,'Enter Additional Product Here'!$E:$G),IF(C140&lt;=100,2,3),FALSE))),"")</f>
        <v/>
      </c>
      <c r="E140" s="219" t="str">
        <f ca="1">IFERROR(IF(IF(C140=301,"Sales Tax",VLOOKUP(D140,IF(C140&lt;=100,'Print Here'!$W:$X,'Enter Additional Product Here'!$G:$M),IF(C140&lt;=100,2,3),FALSE))=0,"",IF(C140=301,"Sales Tax",VLOOKUP(D140,IF(C140&lt;=100,'Print Here'!$W:$X,'Enter Additional Product Here'!$G:$M),IF(C140&lt;=100,2,3),FALSE))),"")</f>
        <v/>
      </c>
      <c r="F140" s="219"/>
      <c r="G140" s="219"/>
      <c r="H140" s="219"/>
      <c r="I140" s="219"/>
      <c r="J140" s="219"/>
      <c r="K140" s="121" t="str">
        <f ca="1">IFERROR(IF(C140="","",IF(C140=301,"1",VLOOKUP(C140,IF(C140&lt;=100,'Enter Closet Order Here'!$F:$H,'Enter Additional Product Here'!$E:$H),IF(C140&lt;=100,3,2),FALSE))),"")</f>
        <v/>
      </c>
      <c r="L140" s="122" t="str">
        <f ca="1">IFERROR(IF(C140=301,"",VLOOKUP(D140,IF(C140&lt;=100,'Enter Closet Order Here'!$Y:$Z,'Enter Additional Product Here'!$G:$H),IF(C140&lt;=100,2,2),FALSE)),"")</f>
        <v/>
      </c>
      <c r="M140" s="122" t="str">
        <f ca="1">IFERROR(IF(C140="","",IF(C140=301,'Print Variations'!$D$5,VLOOKUP(C140,IF(C140&lt;=100,'Enter Closet Order Here'!$F:$L,'Enter Additional Product Here'!$E:$H),IF(C140&lt;=100,7,4),FALSE))),"")</f>
        <v/>
      </c>
      <c r="N140" s="122" t="str">
        <f t="shared" ca="1" si="8"/>
        <v/>
      </c>
      <c r="O140" s="26"/>
      <c r="W140" s="65" t="s">
        <v>195</v>
      </c>
      <c r="X140" s="65" t="s">
        <v>1350</v>
      </c>
      <c r="AC140" s="43" t="str">
        <f ca="1">IF(AC139&lt;'Print Variations'!$F$5,AC139+1,IF(AC139='Print Variations'!$F$5,IF('Print Variations'!$F$7=0,IF('Print Variations'!$D$5="$","",IF(IFERROR(MATCH(301,AC$2:AC139,0),0)&gt;0,"",301)),101),IF(AC139&gt;='Print Variations'!$F$7,IF(OR('Print Variations'!$D$5="$",'Print Variations'!$D$5=0),"",IF(IFERROR(MATCH(301,AC$2:AC139,0),0)&gt;0,"",301)),AC139+1)))</f>
        <v/>
      </c>
    </row>
    <row r="141" spans="2:29">
      <c r="B141" s="26"/>
      <c r="C141" s="43" t="str">
        <f ca="1">IF(C140&lt;'Print Variations'!$F$5,C140+1,IF(C140='Print Variations'!$F$5,IF('Print Variations'!$F$7=0,IF('Print Variations'!$D$5="$","",IF(IFERROR(MATCH(301,C$13:C140,0),0)&gt;0,"",301)),101),IF(C140&gt;='Print Variations'!$F$7,IF(OR('Print Variations'!$D$5="$",'Print Variations'!$D$5=0),"",IF(IFERROR(MATCH(301,C$13:C140,0),0)&gt;0,"",301)),C140+1)))</f>
        <v/>
      </c>
      <c r="D141" s="157" t="str">
        <f ca="1">IFERROR(IF(C141="","",IF(C141=301,"Sales Tax",VLOOKUP(C141,IF(C141&lt;=100,'Enter Closet Order Here'!$F:$H,'Enter Additional Product Here'!$E:$G),IF(C141&lt;=100,2,3),FALSE))),"")</f>
        <v/>
      </c>
      <c r="E141" s="219" t="str">
        <f ca="1">IFERROR(IF(IF(C141=301,"Sales Tax",VLOOKUP(D141,IF(C141&lt;=100,'Print Here'!$W:$X,'Enter Additional Product Here'!$G:$M),IF(C141&lt;=100,2,3),FALSE))=0,"",IF(C141=301,"Sales Tax",VLOOKUP(D141,IF(C141&lt;=100,'Print Here'!$W:$X,'Enter Additional Product Here'!$G:$M),IF(C141&lt;=100,2,3),FALSE))),"")</f>
        <v/>
      </c>
      <c r="F141" s="219"/>
      <c r="G141" s="219"/>
      <c r="H141" s="219"/>
      <c r="I141" s="219"/>
      <c r="J141" s="219"/>
      <c r="K141" s="121" t="str">
        <f ca="1">IFERROR(IF(C141="","",IF(C141=301,"1",VLOOKUP(C141,IF(C141&lt;=100,'Enter Closet Order Here'!$F:$H,'Enter Additional Product Here'!$E:$H),IF(C141&lt;=100,3,2),FALSE))),"")</f>
        <v/>
      </c>
      <c r="L141" s="122" t="str">
        <f ca="1">IFERROR(IF(C141=301,"",VLOOKUP(D141,IF(C141&lt;=100,'Enter Closet Order Here'!$Y:$Z,'Enter Additional Product Here'!$G:$H),IF(C141&lt;=100,2,2),FALSE)),"")</f>
        <v/>
      </c>
      <c r="M141" s="122" t="str">
        <f ca="1">IFERROR(IF(C141="","",IF(C141=301,'Print Variations'!$D$5,VLOOKUP(C141,IF(C141&lt;=100,'Enter Closet Order Here'!$F:$L,'Enter Additional Product Here'!$E:$H),IF(C141&lt;=100,7,4),FALSE))),"")</f>
        <v/>
      </c>
      <c r="N141" s="122" t="str">
        <f t="shared" ca="1" si="8"/>
        <v/>
      </c>
      <c r="O141" s="26"/>
      <c r="W141" s="65" t="s">
        <v>198</v>
      </c>
      <c r="X141" s="65" t="s">
        <v>1351</v>
      </c>
      <c r="AC141" s="43" t="str">
        <f ca="1">IF(AC140&lt;'Print Variations'!$F$5,AC140+1,IF(AC140='Print Variations'!$F$5,IF('Print Variations'!$F$7=0,IF('Print Variations'!$D$5="$","",IF(IFERROR(MATCH(301,AC$2:AC140,0),0)&gt;0,"",301)),101),IF(AC140&gt;='Print Variations'!$F$7,IF(OR('Print Variations'!$D$5="$",'Print Variations'!$D$5=0),"",IF(IFERROR(MATCH(301,AC$2:AC140,0),0)&gt;0,"",301)),AC140+1)))</f>
        <v/>
      </c>
    </row>
    <row r="142" spans="2:29">
      <c r="B142" s="26"/>
      <c r="C142" s="43" t="str">
        <f ca="1">IF(C141&lt;'Print Variations'!$F$5,C141+1,IF(C141='Print Variations'!$F$5,IF('Print Variations'!$F$7=0,IF('Print Variations'!$D$5="$","",IF(IFERROR(MATCH(301,C$13:C141,0),0)&gt;0,"",301)),101),IF(C141&gt;='Print Variations'!$F$7,IF(OR('Print Variations'!$D$5="$",'Print Variations'!$D$5=0),"",IF(IFERROR(MATCH(301,C$13:C141,0),0)&gt;0,"",301)),C141+1)))</f>
        <v/>
      </c>
      <c r="D142" s="157" t="str">
        <f ca="1">IFERROR(IF(C142="","",IF(C142=301,"Sales Tax",VLOOKUP(C142,IF(C142&lt;=100,'Enter Closet Order Here'!$F:$H,'Enter Additional Product Here'!$E:$G),IF(C142&lt;=100,2,3),FALSE))),"")</f>
        <v/>
      </c>
      <c r="E142" s="219" t="str">
        <f ca="1">IFERROR(IF(IF(C142=301,"Sales Tax",VLOOKUP(D142,IF(C142&lt;=100,'Print Here'!$W:$X,'Enter Additional Product Here'!$G:$M),IF(C142&lt;=100,2,3),FALSE))=0,"",IF(C142=301,"Sales Tax",VLOOKUP(D142,IF(C142&lt;=100,'Print Here'!$W:$X,'Enter Additional Product Here'!$G:$M),IF(C142&lt;=100,2,3),FALSE))),"")</f>
        <v/>
      </c>
      <c r="F142" s="219"/>
      <c r="G142" s="219"/>
      <c r="H142" s="219"/>
      <c r="I142" s="219"/>
      <c r="J142" s="219"/>
      <c r="K142" s="121" t="str">
        <f ca="1">IFERROR(IF(C142="","",IF(C142=301,"1",VLOOKUP(C142,IF(C142&lt;=100,'Enter Closet Order Here'!$F:$H,'Enter Additional Product Here'!$E:$H),IF(C142&lt;=100,3,2),FALSE))),"")</f>
        <v/>
      </c>
      <c r="L142" s="122" t="str">
        <f ca="1">IFERROR(IF(C142=301,"",VLOOKUP(D142,IF(C142&lt;=100,'Enter Closet Order Here'!$Y:$Z,'Enter Additional Product Here'!$G:$H),IF(C142&lt;=100,2,2),FALSE)),"")</f>
        <v/>
      </c>
      <c r="M142" s="122" t="str">
        <f ca="1">IFERROR(IF(C142="","",IF(C142=301,'Print Variations'!$D$5,VLOOKUP(C142,IF(C142&lt;=100,'Enter Closet Order Here'!$F:$L,'Enter Additional Product Here'!$E:$H),IF(C142&lt;=100,7,4),FALSE))),"")</f>
        <v/>
      </c>
      <c r="N142" s="122" t="str">
        <f t="shared" ca="1" si="8"/>
        <v/>
      </c>
      <c r="O142" s="26"/>
      <c r="W142" s="65" t="s">
        <v>200</v>
      </c>
      <c r="X142" s="65" t="s">
        <v>1352</v>
      </c>
      <c r="AC142" s="43" t="str">
        <f ca="1">IF(AC141&lt;'Print Variations'!$F$5,AC141+1,IF(AC141='Print Variations'!$F$5,IF('Print Variations'!$F$7=0,IF('Print Variations'!$D$5="$","",IF(IFERROR(MATCH(301,AC$2:AC141,0),0)&gt;0,"",301)),101),IF(AC141&gt;='Print Variations'!$F$7,IF(OR('Print Variations'!$D$5="$",'Print Variations'!$D$5=0),"",IF(IFERROR(MATCH(301,AC$2:AC141,0),0)&gt;0,"",301)),AC141+1)))</f>
        <v/>
      </c>
    </row>
    <row r="143" spans="2:29">
      <c r="B143" s="26"/>
      <c r="C143" s="43" t="str">
        <f ca="1">IF(C142&lt;'Print Variations'!$F$5,C142+1,IF(C142='Print Variations'!$F$5,IF('Print Variations'!$F$7=0,IF('Print Variations'!$D$5="$","",IF(IFERROR(MATCH(301,C$13:C142,0),0)&gt;0,"",301)),101),IF(C142&gt;='Print Variations'!$F$7,IF(OR('Print Variations'!$D$5="$",'Print Variations'!$D$5=0),"",IF(IFERROR(MATCH(301,C$13:C142,0),0)&gt;0,"",301)),C142+1)))</f>
        <v/>
      </c>
      <c r="D143" s="157" t="str">
        <f ca="1">IFERROR(IF(C143="","",IF(C143=301,"Sales Tax",VLOOKUP(C143,IF(C143&lt;=100,'Enter Closet Order Here'!$F:$H,'Enter Additional Product Here'!$E:$G),IF(C143&lt;=100,2,3),FALSE))),"")</f>
        <v/>
      </c>
      <c r="E143" s="219" t="str">
        <f ca="1">IFERROR(IF(IF(C143=301,"Sales Tax",VLOOKUP(D143,IF(C143&lt;=100,'Print Here'!$W:$X,'Enter Additional Product Here'!$G:$M),IF(C143&lt;=100,2,3),FALSE))=0,"",IF(C143=301,"Sales Tax",VLOOKUP(D143,IF(C143&lt;=100,'Print Here'!$W:$X,'Enter Additional Product Here'!$G:$M),IF(C143&lt;=100,2,3),FALSE))),"")</f>
        <v/>
      </c>
      <c r="F143" s="219"/>
      <c r="G143" s="219"/>
      <c r="H143" s="219"/>
      <c r="I143" s="219"/>
      <c r="J143" s="219"/>
      <c r="K143" s="121" t="str">
        <f ca="1">IFERROR(IF(C143="","",IF(C143=301,"1",VLOOKUP(C143,IF(C143&lt;=100,'Enter Closet Order Here'!$F:$H,'Enter Additional Product Here'!$E:$H),IF(C143&lt;=100,3,2),FALSE))),"")</f>
        <v/>
      </c>
      <c r="L143" s="122" t="str">
        <f ca="1">IFERROR(IF(C143=301,"",VLOOKUP(D143,IF(C143&lt;=100,'Enter Closet Order Here'!$Y:$Z,'Enter Additional Product Here'!$G:$H),IF(C143&lt;=100,2,2),FALSE)),"")</f>
        <v/>
      </c>
      <c r="M143" s="122" t="str">
        <f ca="1">IFERROR(IF(C143="","",IF(C143=301,'Print Variations'!$D$5,VLOOKUP(C143,IF(C143&lt;=100,'Enter Closet Order Here'!$F:$L,'Enter Additional Product Here'!$E:$H),IF(C143&lt;=100,7,4),FALSE))),"")</f>
        <v/>
      </c>
      <c r="N143" s="122" t="str">
        <f t="shared" ca="1" si="8"/>
        <v/>
      </c>
      <c r="O143" s="26"/>
      <c r="W143" s="65" t="s">
        <v>202</v>
      </c>
      <c r="X143" s="65" t="s">
        <v>1353</v>
      </c>
      <c r="AC143" s="43" t="str">
        <f ca="1">IF(AC142&lt;'Print Variations'!$F$5,AC142+1,IF(AC142='Print Variations'!$F$5,IF('Print Variations'!$F$7=0,IF('Print Variations'!$D$5="$","",IF(IFERROR(MATCH(301,AC$2:AC142,0),0)&gt;0,"",301)),101),IF(AC142&gt;='Print Variations'!$F$7,IF(OR('Print Variations'!$D$5="$",'Print Variations'!$D$5=0),"",IF(IFERROR(MATCH(301,AC$2:AC142,0),0)&gt;0,"",301)),AC142+1)))</f>
        <v/>
      </c>
    </row>
    <row r="144" spans="2:29">
      <c r="B144" s="26"/>
      <c r="C144" s="43" t="str">
        <f ca="1">IF(C143&lt;'Print Variations'!$F$5,C143+1,IF(C143='Print Variations'!$F$5,IF('Print Variations'!$F$7=0,IF('Print Variations'!$D$5="$","",IF(IFERROR(MATCH(301,C$13:C143,0),0)&gt;0,"",301)),101),IF(C143&gt;='Print Variations'!$F$7,IF(OR('Print Variations'!$D$5="$",'Print Variations'!$D$5=0),"",IF(IFERROR(MATCH(301,C$13:C143,0),0)&gt;0,"",301)),C143+1)))</f>
        <v/>
      </c>
      <c r="D144" s="157" t="str">
        <f ca="1">IFERROR(IF(C144="","",IF(C144=301,"Sales Tax",VLOOKUP(C144,IF(C144&lt;=100,'Enter Closet Order Here'!$F:$H,'Enter Additional Product Here'!$E:$G),IF(C144&lt;=100,2,3),FALSE))),"")</f>
        <v/>
      </c>
      <c r="E144" s="219" t="str">
        <f ca="1">IFERROR(IF(IF(C144=301,"Sales Tax",VLOOKUP(D144,IF(C144&lt;=100,'Print Here'!$W:$X,'Enter Additional Product Here'!$G:$M),IF(C144&lt;=100,2,3),FALSE))=0,"",IF(C144=301,"Sales Tax",VLOOKUP(D144,IF(C144&lt;=100,'Print Here'!$W:$X,'Enter Additional Product Here'!$G:$M),IF(C144&lt;=100,2,3),FALSE))),"")</f>
        <v/>
      </c>
      <c r="F144" s="219"/>
      <c r="G144" s="219"/>
      <c r="H144" s="219"/>
      <c r="I144" s="219"/>
      <c r="J144" s="219"/>
      <c r="K144" s="121" t="str">
        <f ca="1">IFERROR(IF(C144="","",IF(C144=301,"1",VLOOKUP(C144,IF(C144&lt;=100,'Enter Closet Order Here'!$F:$H,'Enter Additional Product Here'!$E:$H),IF(C144&lt;=100,3,2),FALSE))),"")</f>
        <v/>
      </c>
      <c r="L144" s="122" t="str">
        <f ca="1">IFERROR(IF(C144=301,"",VLOOKUP(D144,IF(C144&lt;=100,'Enter Closet Order Here'!$Y:$Z,'Enter Additional Product Here'!$G:$H),IF(C144&lt;=100,2,2),FALSE)),"")</f>
        <v/>
      </c>
      <c r="M144" s="122" t="str">
        <f ca="1">IFERROR(IF(C144="","",IF(C144=301,'Print Variations'!$D$5,VLOOKUP(C144,IF(C144&lt;=100,'Enter Closet Order Here'!$F:$L,'Enter Additional Product Here'!$E:$H),IF(C144&lt;=100,7,4),FALSE))),"")</f>
        <v/>
      </c>
      <c r="N144" s="122" t="str">
        <f t="shared" ca="1" si="8"/>
        <v/>
      </c>
      <c r="O144" s="26"/>
      <c r="W144" s="65" t="s">
        <v>204</v>
      </c>
      <c r="X144" s="65" t="s">
        <v>1354</v>
      </c>
      <c r="AC144" s="43" t="str">
        <f ca="1">IF(AC143&lt;'Print Variations'!$F$5,AC143+1,IF(AC143='Print Variations'!$F$5,IF('Print Variations'!$F$7=0,IF('Print Variations'!$D$5="$","",IF(IFERROR(MATCH(301,AC$2:AC143,0),0)&gt;0,"",301)),101),IF(AC143&gt;='Print Variations'!$F$7,IF(OR('Print Variations'!$D$5="$",'Print Variations'!$D$5=0),"",IF(IFERROR(MATCH(301,AC$2:AC143,0),0)&gt;0,"",301)),AC143+1)))</f>
        <v/>
      </c>
    </row>
    <row r="145" spans="2:29">
      <c r="B145" s="26"/>
      <c r="C145" s="43" t="str">
        <f ca="1">IF(C144&lt;'Print Variations'!$F$5,C144+1,IF(C144='Print Variations'!$F$5,IF('Print Variations'!$F$7=0,IF('Print Variations'!$D$5="$","",IF(IFERROR(MATCH(301,C$13:C144,0),0)&gt;0,"",301)),101),IF(C144&gt;='Print Variations'!$F$7,IF(OR('Print Variations'!$D$5="$",'Print Variations'!$D$5=0),"",IF(IFERROR(MATCH(301,C$13:C144,0),0)&gt;0,"",301)),C144+1)))</f>
        <v/>
      </c>
      <c r="D145" s="157" t="str">
        <f ca="1">IFERROR(IF(C145="","",IF(C145=301,"Sales Tax",VLOOKUP(C145,IF(C145&lt;=100,'Enter Closet Order Here'!$F:$H,'Enter Additional Product Here'!$E:$G),IF(C145&lt;=100,2,3),FALSE))),"")</f>
        <v/>
      </c>
      <c r="E145" s="219" t="str">
        <f ca="1">IFERROR(IF(IF(C145=301,"Sales Tax",VLOOKUP(D145,IF(C145&lt;=100,'Print Here'!$W:$X,'Enter Additional Product Here'!$G:$M),IF(C145&lt;=100,2,3),FALSE))=0,"",IF(C145=301,"Sales Tax",VLOOKUP(D145,IF(C145&lt;=100,'Print Here'!$W:$X,'Enter Additional Product Here'!$G:$M),IF(C145&lt;=100,2,3),FALSE))),"")</f>
        <v/>
      </c>
      <c r="F145" s="219"/>
      <c r="G145" s="219"/>
      <c r="H145" s="219"/>
      <c r="I145" s="219"/>
      <c r="J145" s="219"/>
      <c r="K145" s="121" t="str">
        <f ca="1">IFERROR(IF(C145="","",IF(C145=301,"1",VLOOKUP(C145,IF(C145&lt;=100,'Enter Closet Order Here'!$F:$H,'Enter Additional Product Here'!$E:$H),IF(C145&lt;=100,3,2),FALSE))),"")</f>
        <v/>
      </c>
      <c r="L145" s="122" t="str">
        <f ca="1">IFERROR(IF(C145=301,"",VLOOKUP(D145,IF(C145&lt;=100,'Enter Closet Order Here'!$Y:$Z,'Enter Additional Product Here'!$G:$H),IF(C145&lt;=100,2,2),FALSE)),"")</f>
        <v/>
      </c>
      <c r="M145" s="122" t="str">
        <f ca="1">IFERROR(IF(C145="","",IF(C145=301,'Print Variations'!$D$5,VLOOKUP(C145,IF(C145&lt;=100,'Enter Closet Order Here'!$F:$L,'Enter Additional Product Here'!$E:$H),IF(C145&lt;=100,7,4),FALSE))),"")</f>
        <v/>
      </c>
      <c r="N145" s="122" t="str">
        <f t="shared" ca="1" si="8"/>
        <v/>
      </c>
      <c r="O145" s="26"/>
      <c r="W145" s="65" t="s">
        <v>206</v>
      </c>
      <c r="X145" s="65" t="s">
        <v>1355</v>
      </c>
      <c r="AC145" s="43" t="str">
        <f ca="1">IF(AC144&lt;'Print Variations'!$F$5,AC144+1,IF(AC144='Print Variations'!$F$5,IF('Print Variations'!$F$7=0,IF('Print Variations'!$D$5="$","",IF(IFERROR(MATCH(301,AC$2:AC144,0),0)&gt;0,"",301)),101),IF(AC144&gt;='Print Variations'!$F$7,IF(OR('Print Variations'!$D$5="$",'Print Variations'!$D$5=0),"",IF(IFERROR(MATCH(301,AC$2:AC144,0),0)&gt;0,"",301)),AC144+1)))</f>
        <v/>
      </c>
    </row>
    <row r="146" spans="2:29">
      <c r="B146" s="26"/>
      <c r="C146" s="43" t="str">
        <f ca="1">IF(C145&lt;'Print Variations'!$F$5,C145+1,IF(C145='Print Variations'!$F$5,IF('Print Variations'!$F$7=0,IF('Print Variations'!$D$5="$","",IF(IFERROR(MATCH(301,C$13:C145,0),0)&gt;0,"",301)),101),IF(C145&gt;='Print Variations'!$F$7,IF(OR('Print Variations'!$D$5="$",'Print Variations'!$D$5=0),"",IF(IFERROR(MATCH(301,C$13:C145,0),0)&gt;0,"",301)),C145+1)))</f>
        <v/>
      </c>
      <c r="D146" s="157" t="str">
        <f ca="1">IFERROR(IF(C146="","",IF(C146=301,"Sales Tax",VLOOKUP(C146,IF(C146&lt;=100,'Enter Closet Order Here'!$F:$H,'Enter Additional Product Here'!$E:$G),IF(C146&lt;=100,2,3),FALSE))),"")</f>
        <v/>
      </c>
      <c r="E146" s="219" t="str">
        <f ca="1">IFERROR(IF(IF(C146=301,"Sales Tax",VLOOKUP(D146,IF(C146&lt;=100,'Print Here'!$W:$X,'Enter Additional Product Here'!$G:$M),IF(C146&lt;=100,2,3),FALSE))=0,"",IF(C146=301,"Sales Tax",VLOOKUP(D146,IF(C146&lt;=100,'Print Here'!$W:$X,'Enter Additional Product Here'!$G:$M),IF(C146&lt;=100,2,3),FALSE))),"")</f>
        <v/>
      </c>
      <c r="F146" s="219"/>
      <c r="G146" s="219"/>
      <c r="H146" s="219"/>
      <c r="I146" s="219"/>
      <c r="J146" s="219"/>
      <c r="K146" s="121" t="str">
        <f ca="1">IFERROR(IF(C146="","",IF(C146=301,"1",VLOOKUP(C146,IF(C146&lt;=100,'Enter Closet Order Here'!$F:$H,'Enter Additional Product Here'!$E:$H),IF(C146&lt;=100,3,2),FALSE))),"")</f>
        <v/>
      </c>
      <c r="L146" s="122" t="str">
        <f ca="1">IFERROR(IF(C146=301,"",VLOOKUP(D146,IF(C146&lt;=100,'Enter Closet Order Here'!$Y:$Z,'Enter Additional Product Here'!$G:$H),IF(C146&lt;=100,2,2),FALSE)),"")</f>
        <v/>
      </c>
      <c r="M146" s="122" t="str">
        <f ca="1">IFERROR(IF(C146="","",IF(C146=301,'Print Variations'!$D$5,VLOOKUP(C146,IF(C146&lt;=100,'Enter Closet Order Here'!$F:$L,'Enter Additional Product Here'!$E:$H),IF(C146&lt;=100,7,4),FALSE))),"")</f>
        <v/>
      </c>
      <c r="N146" s="122" t="str">
        <f t="shared" ca="1" si="8"/>
        <v/>
      </c>
      <c r="O146" s="26"/>
      <c r="W146" s="65" t="s">
        <v>208</v>
      </c>
      <c r="X146" s="65" t="s">
        <v>1356</v>
      </c>
      <c r="AC146" s="43" t="str">
        <f ca="1">IF(AC145&lt;'Print Variations'!$F$5,AC145+1,IF(AC145='Print Variations'!$F$5,IF('Print Variations'!$F$7=0,IF('Print Variations'!$D$5="$","",IF(IFERROR(MATCH(301,AC$2:AC145,0),0)&gt;0,"",301)),101),IF(AC145&gt;='Print Variations'!$F$7,IF(OR('Print Variations'!$D$5="$",'Print Variations'!$D$5=0),"",IF(IFERROR(MATCH(301,AC$2:AC145,0),0)&gt;0,"",301)),AC145+1)))</f>
        <v/>
      </c>
    </row>
    <row r="147" spans="2:29">
      <c r="B147" s="26"/>
      <c r="C147" s="43" t="str">
        <f ca="1">IF(C146&lt;'Print Variations'!$F$5,C146+1,IF(C146='Print Variations'!$F$5,IF('Print Variations'!$F$7=0,IF('Print Variations'!$D$5="$","",IF(IFERROR(MATCH(301,C$13:C146,0),0)&gt;0,"",301)),101),IF(C146&gt;='Print Variations'!$F$7,IF(OR('Print Variations'!$D$5="$",'Print Variations'!$D$5=0),"",IF(IFERROR(MATCH(301,C$13:C146,0),0)&gt;0,"",301)),C146+1)))</f>
        <v/>
      </c>
      <c r="D147" s="157" t="str">
        <f ca="1">IFERROR(IF(C147="","",IF(C147=301,"Sales Tax",VLOOKUP(C147,IF(C147&lt;=100,'Enter Closet Order Here'!$F:$H,'Enter Additional Product Here'!$E:$G),IF(C147&lt;=100,2,3),FALSE))),"")</f>
        <v/>
      </c>
      <c r="E147" s="219" t="str">
        <f ca="1">IFERROR(IF(IF(C147=301,"Sales Tax",VLOOKUP(D147,IF(C147&lt;=100,'Print Here'!$W:$X,'Enter Additional Product Here'!$G:$M),IF(C147&lt;=100,2,3),FALSE))=0,"",IF(C147=301,"Sales Tax",VLOOKUP(D147,IF(C147&lt;=100,'Print Here'!$W:$X,'Enter Additional Product Here'!$G:$M),IF(C147&lt;=100,2,3),FALSE))),"")</f>
        <v/>
      </c>
      <c r="F147" s="219"/>
      <c r="G147" s="219"/>
      <c r="H147" s="219"/>
      <c r="I147" s="219"/>
      <c r="J147" s="219"/>
      <c r="K147" s="121" t="str">
        <f ca="1">IFERROR(IF(C147="","",IF(C147=301,"1",VLOOKUP(C147,IF(C147&lt;=100,'Enter Closet Order Here'!$F:$H,'Enter Additional Product Here'!$E:$H),IF(C147&lt;=100,3,2),FALSE))),"")</f>
        <v/>
      </c>
      <c r="L147" s="122" t="str">
        <f ca="1">IFERROR(IF(C147=301,"",VLOOKUP(D147,IF(C147&lt;=100,'Enter Closet Order Here'!$Y:$Z,'Enter Additional Product Here'!$G:$H),IF(C147&lt;=100,2,2),FALSE)),"")</f>
        <v/>
      </c>
      <c r="M147" s="122" t="str">
        <f ca="1">IFERROR(IF(C147="","",IF(C147=301,'Print Variations'!$D$5,VLOOKUP(C147,IF(C147&lt;=100,'Enter Closet Order Here'!$F:$L,'Enter Additional Product Here'!$E:$H),IF(C147&lt;=100,7,4),FALSE))),"")</f>
        <v/>
      </c>
      <c r="N147" s="122" t="str">
        <f t="shared" ca="1" si="8"/>
        <v/>
      </c>
      <c r="O147" s="26"/>
      <c r="W147" s="65" t="s">
        <v>210</v>
      </c>
      <c r="X147" s="65" t="s">
        <v>1357</v>
      </c>
      <c r="AC147" s="43" t="str">
        <f ca="1">IF(AC146&lt;'Print Variations'!$F$5,AC146+1,IF(AC146='Print Variations'!$F$5,IF('Print Variations'!$F$7=0,IF('Print Variations'!$D$5="$","",IF(IFERROR(MATCH(301,AC$2:AC146,0),0)&gt;0,"",301)),101),IF(AC146&gt;='Print Variations'!$F$7,IF(OR('Print Variations'!$D$5="$",'Print Variations'!$D$5=0),"",IF(IFERROR(MATCH(301,AC$2:AC146,0),0)&gt;0,"",301)),AC146+1)))</f>
        <v/>
      </c>
    </row>
    <row r="148" spans="2:29">
      <c r="B148" s="26"/>
      <c r="C148" s="43" t="str">
        <f ca="1">IF(C147&lt;'Print Variations'!$F$5,C147+1,IF(C147='Print Variations'!$F$5,IF('Print Variations'!$F$7=0,IF('Print Variations'!$D$5="$","",IF(IFERROR(MATCH(301,C$13:C147,0),0)&gt;0,"",301)),101),IF(C147&gt;='Print Variations'!$F$7,IF(OR('Print Variations'!$D$5="$",'Print Variations'!$D$5=0),"",IF(IFERROR(MATCH(301,C$13:C147,0),0)&gt;0,"",301)),C147+1)))</f>
        <v/>
      </c>
      <c r="D148" s="157" t="str">
        <f ca="1">IFERROR(IF(C148="","",IF(C148=301,"Sales Tax",VLOOKUP(C148,IF(C148&lt;=100,'Enter Closet Order Here'!$F:$H,'Enter Additional Product Here'!$E:$G),IF(C148&lt;=100,2,3),FALSE))),"")</f>
        <v/>
      </c>
      <c r="E148" s="219" t="str">
        <f ca="1">IFERROR(IF(IF(C148=301,"Sales Tax",VLOOKUP(D148,IF(C148&lt;=100,'Print Here'!$W:$X,'Enter Additional Product Here'!$G:$M),IF(C148&lt;=100,2,3),FALSE))=0,"",IF(C148=301,"Sales Tax",VLOOKUP(D148,IF(C148&lt;=100,'Print Here'!$W:$X,'Enter Additional Product Here'!$G:$M),IF(C148&lt;=100,2,3),FALSE))),"")</f>
        <v/>
      </c>
      <c r="F148" s="219"/>
      <c r="G148" s="219"/>
      <c r="H148" s="219"/>
      <c r="I148" s="219"/>
      <c r="J148" s="219"/>
      <c r="K148" s="121" t="str">
        <f ca="1">IFERROR(IF(C148="","",IF(C148=301,"1",VLOOKUP(C148,IF(C148&lt;=100,'Enter Closet Order Here'!$F:$H,'Enter Additional Product Here'!$E:$H),IF(C148&lt;=100,3,2),FALSE))),"")</f>
        <v/>
      </c>
      <c r="L148" s="122" t="str">
        <f ca="1">IFERROR(IF(C148=301,"",VLOOKUP(D148,IF(C148&lt;=100,'Enter Closet Order Here'!$Y:$Z,'Enter Additional Product Here'!$G:$H),IF(C148&lt;=100,2,2),FALSE)),"")</f>
        <v/>
      </c>
      <c r="M148" s="122" t="str">
        <f ca="1">IFERROR(IF(C148="","",IF(C148=301,'Print Variations'!$D$5,VLOOKUP(C148,IF(C148&lt;=100,'Enter Closet Order Here'!$F:$L,'Enter Additional Product Here'!$E:$H),IF(C148&lt;=100,7,4),FALSE))),"")</f>
        <v/>
      </c>
      <c r="N148" s="122" t="str">
        <f t="shared" ca="1" si="8"/>
        <v/>
      </c>
      <c r="O148" s="26"/>
      <c r="W148" s="65" t="s">
        <v>212</v>
      </c>
      <c r="X148" s="65" t="s">
        <v>1358</v>
      </c>
      <c r="AC148" s="43" t="str">
        <f ca="1">IF(AC147&lt;'Print Variations'!$F$5,AC147+1,IF(AC147='Print Variations'!$F$5,IF('Print Variations'!$F$7=0,IF('Print Variations'!$D$5="$","",IF(IFERROR(MATCH(301,AC$2:AC147,0),0)&gt;0,"",301)),101),IF(AC147&gt;='Print Variations'!$F$7,IF(OR('Print Variations'!$D$5="$",'Print Variations'!$D$5=0),"",IF(IFERROR(MATCH(301,AC$2:AC147,0),0)&gt;0,"",301)),AC147+1)))</f>
        <v/>
      </c>
    </row>
    <row r="149" spans="2:29">
      <c r="B149" s="26"/>
      <c r="C149" s="43" t="str">
        <f ca="1">IF(C148&lt;'Print Variations'!$F$5,C148+1,IF(C148='Print Variations'!$F$5,IF('Print Variations'!$F$7=0,IF('Print Variations'!$D$5="$","",IF(IFERROR(MATCH(301,C$13:C148,0),0)&gt;0,"",301)),101),IF(C148&gt;='Print Variations'!$F$7,IF(OR('Print Variations'!$D$5="$",'Print Variations'!$D$5=0),"",IF(IFERROR(MATCH(301,C$13:C148,0),0)&gt;0,"",301)),C148+1)))</f>
        <v/>
      </c>
      <c r="D149" s="157" t="str">
        <f ca="1">IFERROR(IF(C149="","",IF(C149=301,"Sales Tax",VLOOKUP(C149,IF(C149&lt;=100,'Enter Closet Order Here'!$F:$H,'Enter Additional Product Here'!$E:$G),IF(C149&lt;=100,2,3),FALSE))),"")</f>
        <v/>
      </c>
      <c r="E149" s="219" t="str">
        <f ca="1">IFERROR(IF(IF(C149=301,"Sales Tax",VLOOKUP(D149,IF(C149&lt;=100,'Print Here'!$W:$X,'Enter Additional Product Here'!$G:$M),IF(C149&lt;=100,2,3),FALSE))=0,"",IF(C149=301,"Sales Tax",VLOOKUP(D149,IF(C149&lt;=100,'Print Here'!$W:$X,'Enter Additional Product Here'!$G:$M),IF(C149&lt;=100,2,3),FALSE))),"")</f>
        <v/>
      </c>
      <c r="F149" s="219"/>
      <c r="G149" s="219"/>
      <c r="H149" s="219"/>
      <c r="I149" s="219"/>
      <c r="J149" s="219"/>
      <c r="K149" s="121" t="str">
        <f ca="1">IFERROR(IF(C149="","",IF(C149=301,"1",VLOOKUP(C149,IF(C149&lt;=100,'Enter Closet Order Here'!$F:$H,'Enter Additional Product Here'!$E:$H),IF(C149&lt;=100,3,2),FALSE))),"")</f>
        <v/>
      </c>
      <c r="L149" s="122" t="str">
        <f ca="1">IFERROR(IF(C149=301,"",VLOOKUP(D149,IF(C149&lt;=100,'Enter Closet Order Here'!$Y:$Z,'Enter Additional Product Here'!$G:$H),IF(C149&lt;=100,2,2),FALSE)),"")</f>
        <v/>
      </c>
      <c r="M149" s="122" t="str">
        <f ca="1">IFERROR(IF(C149="","",IF(C149=301,'Print Variations'!$D$5,VLOOKUP(C149,IF(C149&lt;=100,'Enter Closet Order Here'!$F:$L,'Enter Additional Product Here'!$E:$H),IF(C149&lt;=100,7,4),FALSE))),"")</f>
        <v/>
      </c>
      <c r="N149" s="122" t="str">
        <f t="shared" ca="1" si="8"/>
        <v/>
      </c>
      <c r="O149" s="26"/>
      <c r="W149" s="65" t="s">
        <v>214</v>
      </c>
      <c r="X149" s="65" t="s">
        <v>1359</v>
      </c>
      <c r="AC149" s="43" t="str">
        <f ca="1">IF(AC148&lt;'Print Variations'!$F$5,AC148+1,IF(AC148='Print Variations'!$F$5,IF('Print Variations'!$F$7=0,IF('Print Variations'!$D$5="$","",IF(IFERROR(MATCH(301,AC$2:AC148,0),0)&gt;0,"",301)),101),IF(AC148&gt;='Print Variations'!$F$7,IF(OR('Print Variations'!$D$5="$",'Print Variations'!$D$5=0),"",IF(IFERROR(MATCH(301,AC$2:AC148,0),0)&gt;0,"",301)),AC148+1)))</f>
        <v/>
      </c>
    </row>
    <row r="150" spans="2:29">
      <c r="B150" s="26"/>
      <c r="C150" s="43" t="str">
        <f ca="1">IF(C149&lt;'Print Variations'!$F$5,C149+1,IF(C149='Print Variations'!$F$5,IF('Print Variations'!$F$7=0,IF('Print Variations'!$D$5="$","",IF(IFERROR(MATCH(301,C$13:C149,0),0)&gt;0,"",301)),101),IF(C149&gt;='Print Variations'!$F$7,IF(OR('Print Variations'!$D$5="$",'Print Variations'!$D$5=0),"",IF(IFERROR(MATCH(301,C$13:C149,0),0)&gt;0,"",301)),C149+1)))</f>
        <v/>
      </c>
      <c r="D150" s="157" t="str">
        <f ca="1">IFERROR(IF(C150="","",IF(C150=301,"Sales Tax",VLOOKUP(C150,IF(C150&lt;=100,'Enter Closet Order Here'!$F:$H,'Enter Additional Product Here'!$E:$G),IF(C150&lt;=100,2,3),FALSE))),"")</f>
        <v/>
      </c>
      <c r="E150" s="219" t="str">
        <f ca="1">IFERROR(IF(IF(C150=301,"Sales Tax",VLOOKUP(D150,IF(C150&lt;=100,'Print Here'!$W:$X,'Enter Additional Product Here'!$G:$M),IF(C150&lt;=100,2,3),FALSE))=0,"",IF(C150=301,"Sales Tax",VLOOKUP(D150,IF(C150&lt;=100,'Print Here'!$W:$X,'Enter Additional Product Here'!$G:$M),IF(C150&lt;=100,2,3),FALSE))),"")</f>
        <v/>
      </c>
      <c r="F150" s="219"/>
      <c r="G150" s="219"/>
      <c r="H150" s="219"/>
      <c r="I150" s="219"/>
      <c r="J150" s="219"/>
      <c r="K150" s="121" t="str">
        <f ca="1">IFERROR(IF(C150="","",IF(C150=301,"1",VLOOKUP(C150,IF(C150&lt;=100,'Enter Closet Order Here'!$F:$H,'Enter Additional Product Here'!$E:$H),IF(C150&lt;=100,3,2),FALSE))),"")</f>
        <v/>
      </c>
      <c r="L150" s="122" t="str">
        <f ca="1">IFERROR(IF(C150=301,"",VLOOKUP(D150,IF(C150&lt;=100,'Enter Closet Order Here'!$Y:$Z,'Enter Additional Product Here'!$G:$H),IF(C150&lt;=100,2,2),FALSE)),"")</f>
        <v/>
      </c>
      <c r="M150" s="122" t="str">
        <f ca="1">IFERROR(IF(C150="","",IF(C150=301,'Print Variations'!$D$5,VLOOKUP(C150,IF(C150&lt;=100,'Enter Closet Order Here'!$F:$L,'Enter Additional Product Here'!$E:$H),IF(C150&lt;=100,7,4),FALSE))),"")</f>
        <v/>
      </c>
      <c r="N150" s="122" t="str">
        <f t="shared" ca="1" si="8"/>
        <v/>
      </c>
      <c r="O150" s="26"/>
      <c r="W150" s="65" t="s">
        <v>216</v>
      </c>
      <c r="X150" s="65" t="s">
        <v>1360</v>
      </c>
      <c r="AC150" s="43" t="str">
        <f ca="1">IF(AC149&lt;'Print Variations'!$F$5,AC149+1,IF(AC149='Print Variations'!$F$5,IF('Print Variations'!$F$7=0,IF('Print Variations'!$D$5="$","",IF(IFERROR(MATCH(301,AC$2:AC149,0),0)&gt;0,"",301)),101),IF(AC149&gt;='Print Variations'!$F$7,IF(OR('Print Variations'!$D$5="$",'Print Variations'!$D$5=0),"",IF(IFERROR(MATCH(301,AC$2:AC149,0),0)&gt;0,"",301)),AC149+1)))</f>
        <v/>
      </c>
    </row>
    <row r="151" spans="2:29">
      <c r="B151" s="26"/>
      <c r="C151" s="43" t="str">
        <f ca="1">IF(C150&lt;'Print Variations'!$F$5,C150+1,IF(C150='Print Variations'!$F$5,IF('Print Variations'!$F$7=0,IF('Print Variations'!$D$5="$","",IF(IFERROR(MATCH(301,C$13:C150,0),0)&gt;0,"",301)),101),IF(C150&gt;='Print Variations'!$F$7,IF(OR('Print Variations'!$D$5="$",'Print Variations'!$D$5=0),"",IF(IFERROR(MATCH(301,C$13:C150,0),0)&gt;0,"",301)),C150+1)))</f>
        <v/>
      </c>
      <c r="D151" s="157" t="str">
        <f ca="1">IFERROR(IF(C151="","",IF(C151=301,"Sales Tax",VLOOKUP(C151,IF(C151&lt;=100,'Enter Closet Order Here'!$F:$H,'Enter Additional Product Here'!$E:$G),IF(C151&lt;=100,2,3),FALSE))),"")</f>
        <v/>
      </c>
      <c r="E151" s="219" t="str">
        <f ca="1">IFERROR(IF(IF(C151=301,"Sales Tax",VLOOKUP(D151,IF(C151&lt;=100,'Print Here'!$W:$X,'Enter Additional Product Here'!$G:$M),IF(C151&lt;=100,2,3),FALSE))=0,"",IF(C151=301,"Sales Tax",VLOOKUP(D151,IF(C151&lt;=100,'Print Here'!$W:$X,'Enter Additional Product Here'!$G:$M),IF(C151&lt;=100,2,3),FALSE))),"")</f>
        <v/>
      </c>
      <c r="F151" s="219"/>
      <c r="G151" s="219"/>
      <c r="H151" s="219"/>
      <c r="I151" s="219"/>
      <c r="J151" s="219"/>
      <c r="K151" s="121" t="str">
        <f ca="1">IFERROR(IF(C151="","",IF(C151=301,"1",VLOOKUP(C151,IF(C151&lt;=100,'Enter Closet Order Here'!$F:$H,'Enter Additional Product Here'!$E:$H),IF(C151&lt;=100,3,2),FALSE))),"")</f>
        <v/>
      </c>
      <c r="L151" s="122" t="str">
        <f ca="1">IFERROR(IF(C151=301,"",VLOOKUP(D151,IF(C151&lt;=100,'Enter Closet Order Here'!$Y:$Z,'Enter Additional Product Here'!$G:$H),IF(C151&lt;=100,2,2),FALSE)),"")</f>
        <v/>
      </c>
      <c r="M151" s="122" t="str">
        <f ca="1">IFERROR(IF(C151="","",IF(C151=301,'Print Variations'!$D$5,VLOOKUP(C151,IF(C151&lt;=100,'Enter Closet Order Here'!$F:$L,'Enter Additional Product Here'!$E:$H),IF(C151&lt;=100,7,4),FALSE))),"")</f>
        <v/>
      </c>
      <c r="N151" s="122" t="str">
        <f t="shared" ca="1" si="8"/>
        <v/>
      </c>
      <c r="O151" s="26"/>
      <c r="W151" s="65" t="s">
        <v>218</v>
      </c>
      <c r="X151" s="65" t="s">
        <v>1361</v>
      </c>
      <c r="AC151" s="43" t="str">
        <f ca="1">IF(AC150&lt;'Print Variations'!$F$5,AC150+1,IF(AC150='Print Variations'!$F$5,IF('Print Variations'!$F$7=0,IF('Print Variations'!$D$5="$","",IF(IFERROR(MATCH(301,AC$2:AC150,0),0)&gt;0,"",301)),101),IF(AC150&gt;='Print Variations'!$F$7,IF(OR('Print Variations'!$D$5="$",'Print Variations'!$D$5=0),"",IF(IFERROR(MATCH(301,AC$2:AC150,0),0)&gt;0,"",301)),AC150+1)))</f>
        <v/>
      </c>
    </row>
    <row r="152" spans="2:29">
      <c r="B152" s="26"/>
      <c r="C152" s="43" t="str">
        <f ca="1">IF(C151&lt;'Print Variations'!$F$5,C151+1,IF(C151='Print Variations'!$F$5,IF('Print Variations'!$F$7=0,IF('Print Variations'!$D$5="$","",IF(IFERROR(MATCH(301,C$13:C151,0),0)&gt;0,"",301)),101),IF(C151&gt;='Print Variations'!$F$7,IF(OR('Print Variations'!$D$5="$",'Print Variations'!$D$5=0),"",IF(IFERROR(MATCH(301,C$13:C151,0),0)&gt;0,"",301)),C151+1)))</f>
        <v/>
      </c>
      <c r="D152" s="157" t="str">
        <f ca="1">IFERROR(IF(C152="","",IF(C152=301,"Sales Tax",VLOOKUP(C152,IF(C152&lt;=100,'Enter Closet Order Here'!$F:$H,'Enter Additional Product Here'!$E:$G),IF(C152&lt;=100,2,3),FALSE))),"")</f>
        <v/>
      </c>
      <c r="E152" s="219" t="str">
        <f ca="1">IFERROR(IF(IF(C152=301,"Sales Tax",VLOOKUP(D152,IF(C152&lt;=100,'Print Here'!$W:$X,'Enter Additional Product Here'!$G:$M),IF(C152&lt;=100,2,3),FALSE))=0,"",IF(C152=301,"Sales Tax",VLOOKUP(D152,IF(C152&lt;=100,'Print Here'!$W:$X,'Enter Additional Product Here'!$G:$M),IF(C152&lt;=100,2,3),FALSE))),"")</f>
        <v/>
      </c>
      <c r="F152" s="219"/>
      <c r="G152" s="219"/>
      <c r="H152" s="219"/>
      <c r="I152" s="219"/>
      <c r="J152" s="219"/>
      <c r="K152" s="121" t="str">
        <f ca="1">IFERROR(IF(C152="","",IF(C152=301,"1",VLOOKUP(C152,IF(C152&lt;=100,'Enter Closet Order Here'!$F:$H,'Enter Additional Product Here'!$E:$H),IF(C152&lt;=100,3,2),FALSE))),"")</f>
        <v/>
      </c>
      <c r="L152" s="122" t="str">
        <f ca="1">IFERROR(IF(C152=301,"",VLOOKUP(D152,IF(C152&lt;=100,'Enter Closet Order Here'!$Y:$Z,'Enter Additional Product Here'!$G:$H),IF(C152&lt;=100,2,2),FALSE)),"")</f>
        <v/>
      </c>
      <c r="M152" s="122" t="str">
        <f ca="1">IFERROR(IF(C152="","",IF(C152=301,'Print Variations'!$D$5,VLOOKUP(C152,IF(C152&lt;=100,'Enter Closet Order Here'!$F:$L,'Enter Additional Product Here'!$E:$H),IF(C152&lt;=100,7,4),FALSE))),"")</f>
        <v/>
      </c>
      <c r="N152" s="122" t="str">
        <f t="shared" ca="1" si="8"/>
        <v/>
      </c>
      <c r="O152" s="26"/>
      <c r="W152" s="65" t="s">
        <v>220</v>
      </c>
      <c r="X152" s="65" t="s">
        <v>1362</v>
      </c>
      <c r="AC152" s="43" t="str">
        <f ca="1">IF(AC151&lt;'Print Variations'!$F$5,AC151+1,IF(AC151='Print Variations'!$F$5,IF('Print Variations'!$F$7=0,IF('Print Variations'!$D$5="$","",IF(IFERROR(MATCH(301,AC$2:AC151,0),0)&gt;0,"",301)),101),IF(AC151&gt;='Print Variations'!$F$7,IF(OR('Print Variations'!$D$5="$",'Print Variations'!$D$5=0),"",IF(IFERROR(MATCH(301,AC$2:AC151,0),0)&gt;0,"",301)),AC151+1)))</f>
        <v/>
      </c>
    </row>
    <row r="153" spans="2:29">
      <c r="B153" s="26"/>
      <c r="C153" s="43" t="str">
        <f ca="1">IF(C152&lt;'Print Variations'!$F$5,C152+1,IF(C152='Print Variations'!$F$5,IF('Print Variations'!$F$7=0,IF('Print Variations'!$D$5="$","",IF(IFERROR(MATCH(301,C$13:C152,0),0)&gt;0,"",301)),101),IF(C152&gt;='Print Variations'!$F$7,IF(OR('Print Variations'!$D$5="$",'Print Variations'!$D$5=0),"",IF(IFERROR(MATCH(301,C$13:C152,0),0)&gt;0,"",301)),C152+1)))</f>
        <v/>
      </c>
      <c r="D153" s="157" t="str">
        <f ca="1">IFERROR(IF(C153="","",IF(C153=301,"Sales Tax",VLOOKUP(C153,IF(C153&lt;=100,'Enter Closet Order Here'!$F:$H,'Enter Additional Product Here'!$E:$G),IF(C153&lt;=100,2,3),FALSE))),"")</f>
        <v/>
      </c>
      <c r="E153" s="219" t="str">
        <f ca="1">IFERROR(IF(IF(C153=301,"Sales Tax",VLOOKUP(D153,IF(C153&lt;=100,'Print Here'!$W:$X,'Enter Additional Product Here'!$G:$M),IF(C153&lt;=100,2,3),FALSE))=0,"",IF(C153=301,"Sales Tax",VLOOKUP(D153,IF(C153&lt;=100,'Print Here'!$W:$X,'Enter Additional Product Here'!$G:$M),IF(C153&lt;=100,2,3),FALSE))),"")</f>
        <v/>
      </c>
      <c r="F153" s="219"/>
      <c r="G153" s="219"/>
      <c r="H153" s="219"/>
      <c r="I153" s="219"/>
      <c r="J153" s="219"/>
      <c r="K153" s="121" t="str">
        <f ca="1">IFERROR(IF(C153="","",IF(C153=301,"1",VLOOKUP(C153,IF(C153&lt;=100,'Enter Closet Order Here'!$F:$H,'Enter Additional Product Here'!$E:$H),IF(C153&lt;=100,3,2),FALSE))),"")</f>
        <v/>
      </c>
      <c r="L153" s="122" t="str">
        <f ca="1">IFERROR(IF(C153=301,"",VLOOKUP(D153,IF(C153&lt;=100,'Enter Closet Order Here'!$Y:$Z,'Enter Additional Product Here'!$G:$H),IF(C153&lt;=100,2,2),FALSE)),"")</f>
        <v/>
      </c>
      <c r="M153" s="122" t="str">
        <f ca="1">IFERROR(IF(C153="","",IF(C153=301,'Print Variations'!$D$5,VLOOKUP(C153,IF(C153&lt;=100,'Enter Closet Order Here'!$F:$L,'Enter Additional Product Here'!$E:$H),IF(C153&lt;=100,7,4),FALSE))),"")</f>
        <v/>
      </c>
      <c r="N153" s="122" t="str">
        <f t="shared" ca="1" si="8"/>
        <v/>
      </c>
      <c r="O153" s="26"/>
      <c r="W153" s="65" t="s">
        <v>222</v>
      </c>
      <c r="X153" s="65" t="s">
        <v>1363</v>
      </c>
      <c r="AC153" s="43" t="str">
        <f ca="1">IF(AC152&lt;'Print Variations'!$F$5,AC152+1,IF(AC152='Print Variations'!$F$5,IF('Print Variations'!$F$7=0,IF('Print Variations'!$D$5="$","",IF(IFERROR(MATCH(301,AC$2:AC152,0),0)&gt;0,"",301)),101),IF(AC152&gt;='Print Variations'!$F$7,IF(OR('Print Variations'!$D$5="$",'Print Variations'!$D$5=0),"",IF(IFERROR(MATCH(301,AC$2:AC152,0),0)&gt;0,"",301)),AC152+1)))</f>
        <v/>
      </c>
    </row>
    <row r="154" spans="2:29">
      <c r="B154" s="26"/>
      <c r="C154" s="43" t="str">
        <f ca="1">IF(C153&lt;'Print Variations'!$F$5,C153+1,IF(C153='Print Variations'!$F$5,IF('Print Variations'!$F$7=0,IF('Print Variations'!$D$5="$","",IF(IFERROR(MATCH(301,C$13:C153,0),0)&gt;0,"",301)),101),IF(C153&gt;='Print Variations'!$F$7,IF(OR('Print Variations'!$D$5="$",'Print Variations'!$D$5=0),"",IF(IFERROR(MATCH(301,C$13:C153,0),0)&gt;0,"",301)),C153+1)))</f>
        <v/>
      </c>
      <c r="D154" s="157" t="str">
        <f ca="1">IFERROR(IF(C154="","",IF(C154=301,"Sales Tax",VLOOKUP(C154,IF(C154&lt;=100,'Enter Closet Order Here'!$F:$H,'Enter Additional Product Here'!$E:$G),IF(C154&lt;=100,2,3),FALSE))),"")</f>
        <v/>
      </c>
      <c r="E154" s="219" t="str">
        <f ca="1">IFERROR(IF(IF(C154=301,"Sales Tax",VLOOKUP(D154,IF(C154&lt;=100,'Print Here'!$W:$X,'Enter Additional Product Here'!$G:$M),IF(C154&lt;=100,2,3),FALSE))=0,"",IF(C154=301,"Sales Tax",VLOOKUP(D154,IF(C154&lt;=100,'Print Here'!$W:$X,'Enter Additional Product Here'!$G:$M),IF(C154&lt;=100,2,3),FALSE))),"")</f>
        <v/>
      </c>
      <c r="F154" s="219"/>
      <c r="G154" s="219"/>
      <c r="H154" s="219"/>
      <c r="I154" s="219"/>
      <c r="J154" s="219"/>
      <c r="K154" s="121" t="str">
        <f ca="1">IFERROR(IF(C154="","",IF(C154=301,"1",VLOOKUP(C154,IF(C154&lt;=100,'Enter Closet Order Here'!$F:$H,'Enter Additional Product Here'!$E:$H),IF(C154&lt;=100,3,2),FALSE))),"")</f>
        <v/>
      </c>
      <c r="L154" s="122" t="str">
        <f ca="1">IFERROR(IF(C154=301,"",VLOOKUP(D154,IF(C154&lt;=100,'Enter Closet Order Here'!$Y:$Z,'Enter Additional Product Here'!$G:$H),IF(C154&lt;=100,2,2),FALSE)),"")</f>
        <v/>
      </c>
      <c r="M154" s="122" t="str">
        <f ca="1">IFERROR(IF(C154="","",IF(C154=301,'Print Variations'!$D$5,VLOOKUP(C154,IF(C154&lt;=100,'Enter Closet Order Here'!$F:$L,'Enter Additional Product Here'!$E:$H),IF(C154&lt;=100,7,4),FALSE))),"")</f>
        <v/>
      </c>
      <c r="N154" s="122" t="str">
        <f t="shared" ca="1" si="8"/>
        <v/>
      </c>
      <c r="O154" s="26"/>
      <c r="W154" s="65" t="s">
        <v>224</v>
      </c>
      <c r="X154" s="65" t="s">
        <v>1364</v>
      </c>
      <c r="AC154" s="43" t="str">
        <f ca="1">IF(AC153&lt;'Print Variations'!$F$5,AC153+1,IF(AC153='Print Variations'!$F$5,IF('Print Variations'!$F$7=0,IF('Print Variations'!$D$5="$","",IF(IFERROR(MATCH(301,AC$2:AC153,0),0)&gt;0,"",301)),101),IF(AC153&gt;='Print Variations'!$F$7,IF(OR('Print Variations'!$D$5="$",'Print Variations'!$D$5=0),"",IF(IFERROR(MATCH(301,AC$2:AC153,0),0)&gt;0,"",301)),AC153+1)))</f>
        <v/>
      </c>
    </row>
    <row r="155" spans="2:29">
      <c r="B155" s="26"/>
      <c r="C155" s="43" t="str">
        <f ca="1">IF(C154&lt;'Print Variations'!$F$5,C154+1,IF(C154='Print Variations'!$F$5,IF('Print Variations'!$F$7=0,IF('Print Variations'!$D$5="$","",IF(IFERROR(MATCH(301,C$13:C154,0),0)&gt;0,"",301)),101),IF(C154&gt;='Print Variations'!$F$7,IF(OR('Print Variations'!$D$5="$",'Print Variations'!$D$5=0),"",IF(IFERROR(MATCH(301,C$13:C154,0),0)&gt;0,"",301)),C154+1)))</f>
        <v/>
      </c>
      <c r="D155" s="157" t="str">
        <f ca="1">IFERROR(IF(C155="","",IF(C155=301,"Sales Tax",VLOOKUP(C155,IF(C155&lt;=100,'Enter Closet Order Here'!$F:$H,'Enter Additional Product Here'!$E:$G),IF(C155&lt;=100,2,3),FALSE))),"")</f>
        <v/>
      </c>
      <c r="E155" s="219" t="str">
        <f ca="1">IFERROR(IF(IF(C155=301,"Sales Tax",VLOOKUP(D155,IF(C155&lt;=100,'Print Here'!$W:$X,'Enter Additional Product Here'!$G:$M),IF(C155&lt;=100,2,3),FALSE))=0,"",IF(C155=301,"Sales Tax",VLOOKUP(D155,IF(C155&lt;=100,'Print Here'!$W:$X,'Enter Additional Product Here'!$G:$M),IF(C155&lt;=100,2,3),FALSE))),"")</f>
        <v/>
      </c>
      <c r="F155" s="219"/>
      <c r="G155" s="219"/>
      <c r="H155" s="219"/>
      <c r="I155" s="219"/>
      <c r="J155" s="219"/>
      <c r="K155" s="121" t="str">
        <f ca="1">IFERROR(IF(C155="","",IF(C155=301,"1",VLOOKUP(C155,IF(C155&lt;=100,'Enter Closet Order Here'!$F:$H,'Enter Additional Product Here'!$E:$H),IF(C155&lt;=100,3,2),FALSE))),"")</f>
        <v/>
      </c>
      <c r="L155" s="122" t="str">
        <f ca="1">IFERROR(IF(C155=301,"",VLOOKUP(D155,IF(C155&lt;=100,'Enter Closet Order Here'!$Y:$Z,'Enter Additional Product Here'!$G:$H),IF(C155&lt;=100,2,2),FALSE)),"")</f>
        <v/>
      </c>
      <c r="M155" s="122" t="str">
        <f ca="1">IFERROR(IF(C155="","",IF(C155=301,'Print Variations'!$D$5,VLOOKUP(C155,IF(C155&lt;=100,'Enter Closet Order Here'!$F:$L,'Enter Additional Product Here'!$E:$H),IF(C155&lt;=100,7,4),FALSE))),"")</f>
        <v/>
      </c>
      <c r="N155" s="122" t="str">
        <f t="shared" ca="1" si="8"/>
        <v/>
      </c>
      <c r="O155" s="26"/>
      <c r="W155" s="65" t="s">
        <v>226</v>
      </c>
      <c r="X155" s="65" t="s">
        <v>1365</v>
      </c>
      <c r="AC155" s="43" t="str">
        <f ca="1">IF(AC154&lt;'Print Variations'!$F$5,AC154+1,IF(AC154='Print Variations'!$F$5,IF('Print Variations'!$F$7=0,IF('Print Variations'!$D$5="$","",IF(IFERROR(MATCH(301,AC$2:AC154,0),0)&gt;0,"",301)),101),IF(AC154&gt;='Print Variations'!$F$7,IF(OR('Print Variations'!$D$5="$",'Print Variations'!$D$5=0),"",IF(IFERROR(MATCH(301,AC$2:AC154,0),0)&gt;0,"",301)),AC154+1)))</f>
        <v/>
      </c>
    </row>
    <row r="156" spans="2:29">
      <c r="B156" s="26"/>
      <c r="C156" s="43" t="str">
        <f ca="1">IF(C155&lt;'Print Variations'!$F$5,C155+1,IF(C155='Print Variations'!$F$5,IF('Print Variations'!$F$7=0,IF('Print Variations'!$D$5="$","",IF(IFERROR(MATCH(301,C$13:C155,0),0)&gt;0,"",301)),101),IF(C155&gt;='Print Variations'!$F$7,IF(OR('Print Variations'!$D$5="$",'Print Variations'!$D$5=0),"",IF(IFERROR(MATCH(301,C$13:C155,0),0)&gt;0,"",301)),C155+1)))</f>
        <v/>
      </c>
      <c r="D156" s="157" t="str">
        <f ca="1">IFERROR(IF(C156="","",IF(C156=301,"Sales Tax",VLOOKUP(C156,IF(C156&lt;=100,'Enter Closet Order Here'!$F:$H,'Enter Additional Product Here'!$E:$G),IF(C156&lt;=100,2,3),FALSE))),"")</f>
        <v/>
      </c>
      <c r="E156" s="219" t="str">
        <f ca="1">IFERROR(IF(IF(C156=301,"Sales Tax",VLOOKUP(D156,IF(C156&lt;=100,'Print Here'!$W:$X,'Enter Additional Product Here'!$G:$M),IF(C156&lt;=100,2,3),FALSE))=0,"",IF(C156=301,"Sales Tax",VLOOKUP(D156,IF(C156&lt;=100,'Print Here'!$W:$X,'Enter Additional Product Here'!$G:$M),IF(C156&lt;=100,2,3),FALSE))),"")</f>
        <v/>
      </c>
      <c r="F156" s="219"/>
      <c r="G156" s="219"/>
      <c r="H156" s="219"/>
      <c r="I156" s="219"/>
      <c r="J156" s="219"/>
      <c r="K156" s="121" t="str">
        <f ca="1">IFERROR(IF(C156="","",IF(C156=301,"1",VLOOKUP(C156,IF(C156&lt;=100,'Enter Closet Order Here'!$F:$H,'Enter Additional Product Here'!$E:$H),IF(C156&lt;=100,3,2),FALSE))),"")</f>
        <v/>
      </c>
      <c r="L156" s="122" t="str">
        <f ca="1">IFERROR(IF(C156=301,"",VLOOKUP(D156,IF(C156&lt;=100,'Enter Closet Order Here'!$Y:$Z,'Enter Additional Product Here'!$G:$H),IF(C156&lt;=100,2,2),FALSE)),"")</f>
        <v/>
      </c>
      <c r="M156" s="122" t="str">
        <f ca="1">IFERROR(IF(C156="","",IF(C156=301,'Print Variations'!$D$5,VLOOKUP(C156,IF(C156&lt;=100,'Enter Closet Order Here'!$F:$L,'Enter Additional Product Here'!$E:$H),IF(C156&lt;=100,7,4),FALSE))),"")</f>
        <v/>
      </c>
      <c r="N156" s="122" t="str">
        <f t="shared" ca="1" si="8"/>
        <v/>
      </c>
      <c r="O156" s="26"/>
      <c r="W156" s="65" t="s">
        <v>228</v>
      </c>
      <c r="X156" s="65" t="s">
        <v>1366</v>
      </c>
      <c r="AC156" s="43" t="str">
        <f ca="1">IF(AC155&lt;'Print Variations'!$F$5,AC155+1,IF(AC155='Print Variations'!$F$5,IF('Print Variations'!$F$7=0,IF('Print Variations'!$D$5="$","",IF(IFERROR(MATCH(301,AC$2:AC155,0),0)&gt;0,"",301)),101),IF(AC155&gt;='Print Variations'!$F$7,IF(OR('Print Variations'!$D$5="$",'Print Variations'!$D$5=0),"",IF(IFERROR(MATCH(301,AC$2:AC155,0),0)&gt;0,"",301)),AC155+1)))</f>
        <v/>
      </c>
    </row>
    <row r="157" spans="2:29">
      <c r="B157" s="26"/>
      <c r="C157" s="43" t="str">
        <f ca="1">IF(C156&lt;'Print Variations'!$F$5,C156+1,IF(C156='Print Variations'!$F$5,IF('Print Variations'!$F$7=0,IF('Print Variations'!$D$5="$","",IF(IFERROR(MATCH(301,C$13:C156,0),0)&gt;0,"",301)),101),IF(C156&gt;='Print Variations'!$F$7,IF(OR('Print Variations'!$D$5="$",'Print Variations'!$D$5=0),"",IF(IFERROR(MATCH(301,C$13:C156,0),0)&gt;0,"",301)),C156+1)))</f>
        <v/>
      </c>
      <c r="D157" s="157" t="str">
        <f ca="1">IFERROR(IF(C157="","",IF(C157=301,"Sales Tax",VLOOKUP(C157,IF(C157&lt;=100,'Enter Closet Order Here'!$F:$H,'Enter Additional Product Here'!$E:$G),IF(C157&lt;=100,2,3),FALSE))),"")</f>
        <v/>
      </c>
      <c r="E157" s="219" t="str">
        <f ca="1">IFERROR(IF(IF(C157=301,"Sales Tax",VLOOKUP(D157,IF(C157&lt;=100,'Print Here'!$W:$X,'Enter Additional Product Here'!$G:$M),IF(C157&lt;=100,2,3),FALSE))=0,"",IF(C157=301,"Sales Tax",VLOOKUP(D157,IF(C157&lt;=100,'Print Here'!$W:$X,'Enter Additional Product Here'!$G:$M),IF(C157&lt;=100,2,3),FALSE))),"")</f>
        <v/>
      </c>
      <c r="F157" s="219"/>
      <c r="G157" s="219"/>
      <c r="H157" s="219"/>
      <c r="I157" s="219"/>
      <c r="J157" s="219"/>
      <c r="K157" s="121" t="str">
        <f ca="1">IFERROR(IF(C157="","",IF(C157=301,"1",VLOOKUP(C157,IF(C157&lt;=100,'Enter Closet Order Here'!$F:$H,'Enter Additional Product Here'!$E:$H),IF(C157&lt;=100,3,2),FALSE))),"")</f>
        <v/>
      </c>
      <c r="L157" s="122" t="str">
        <f ca="1">IFERROR(IF(C157=301,"",VLOOKUP(D157,IF(C157&lt;=100,'Enter Closet Order Here'!$Y:$Z,'Enter Additional Product Here'!$G:$H),IF(C157&lt;=100,2,2),FALSE)),"")</f>
        <v/>
      </c>
      <c r="M157" s="122" t="str">
        <f ca="1">IFERROR(IF(C157="","",IF(C157=301,'Print Variations'!$D$5,VLOOKUP(C157,IF(C157&lt;=100,'Enter Closet Order Here'!$F:$L,'Enter Additional Product Here'!$E:$H),IF(C157&lt;=100,7,4),FALSE))),"")</f>
        <v/>
      </c>
      <c r="N157" s="122" t="str">
        <f t="shared" ca="1" si="8"/>
        <v/>
      </c>
      <c r="O157" s="26"/>
      <c r="W157" s="65" t="s">
        <v>230</v>
      </c>
      <c r="X157" s="65" t="s">
        <v>1367</v>
      </c>
      <c r="AC157" s="43" t="str">
        <f ca="1">IF(AC156&lt;'Print Variations'!$F$5,AC156+1,IF(AC156='Print Variations'!$F$5,IF('Print Variations'!$F$7=0,IF('Print Variations'!$D$5="$","",IF(IFERROR(MATCH(301,AC$2:AC156,0),0)&gt;0,"",301)),101),IF(AC156&gt;='Print Variations'!$F$7,IF(OR('Print Variations'!$D$5="$",'Print Variations'!$D$5=0),"",IF(IFERROR(MATCH(301,AC$2:AC156,0),0)&gt;0,"",301)),AC156+1)))</f>
        <v/>
      </c>
    </row>
    <row r="158" spans="2:29">
      <c r="B158" s="26"/>
      <c r="C158" s="43" t="str">
        <f ca="1">IF(C157&lt;'Print Variations'!$F$5,C157+1,IF(C157='Print Variations'!$F$5,IF('Print Variations'!$F$7=0,IF('Print Variations'!$D$5="$","",IF(IFERROR(MATCH(301,C$13:C157,0),0)&gt;0,"",301)),101),IF(C157&gt;='Print Variations'!$F$7,IF(OR('Print Variations'!$D$5="$",'Print Variations'!$D$5=0),"",IF(IFERROR(MATCH(301,C$13:C157,0),0)&gt;0,"",301)),C157+1)))</f>
        <v/>
      </c>
      <c r="D158" s="157" t="str">
        <f ca="1">IFERROR(IF(C158="","",IF(C158=301,"Sales Tax",VLOOKUP(C158,IF(C158&lt;=100,'Enter Closet Order Here'!$F:$H,'Enter Additional Product Here'!$E:$G),IF(C158&lt;=100,2,3),FALSE))),"")</f>
        <v/>
      </c>
      <c r="E158" s="219" t="str">
        <f ca="1">IFERROR(IF(IF(C158=301,"Sales Tax",VLOOKUP(D158,IF(C158&lt;=100,'Print Here'!$W:$X,'Enter Additional Product Here'!$G:$M),IF(C158&lt;=100,2,3),FALSE))=0,"",IF(C158=301,"Sales Tax",VLOOKUP(D158,IF(C158&lt;=100,'Print Here'!$W:$X,'Enter Additional Product Here'!$G:$M),IF(C158&lt;=100,2,3),FALSE))),"")</f>
        <v/>
      </c>
      <c r="F158" s="219"/>
      <c r="G158" s="219"/>
      <c r="H158" s="219"/>
      <c r="I158" s="219"/>
      <c r="J158" s="219"/>
      <c r="K158" s="121" t="str">
        <f ca="1">IFERROR(IF(C158="","",IF(C158=301,"1",VLOOKUP(C158,IF(C158&lt;=100,'Enter Closet Order Here'!$F:$H,'Enter Additional Product Here'!$E:$H),IF(C158&lt;=100,3,2),FALSE))),"")</f>
        <v/>
      </c>
      <c r="L158" s="122" t="str">
        <f ca="1">IFERROR(IF(C158=301,"",VLOOKUP(D158,IF(C158&lt;=100,'Enter Closet Order Here'!$Y:$Z,'Enter Additional Product Here'!$G:$H),IF(C158&lt;=100,2,2),FALSE)),"")</f>
        <v/>
      </c>
      <c r="M158" s="122" t="str">
        <f ca="1">IFERROR(IF(C158="","",IF(C158=301,'Print Variations'!$D$5,VLOOKUP(C158,IF(C158&lt;=100,'Enter Closet Order Here'!$F:$L,'Enter Additional Product Here'!$E:$H),IF(C158&lt;=100,7,4),FALSE))),"")</f>
        <v/>
      </c>
      <c r="N158" s="122" t="str">
        <f t="shared" ca="1" si="8"/>
        <v/>
      </c>
      <c r="O158" s="26"/>
      <c r="W158" s="65" t="s">
        <v>232</v>
      </c>
      <c r="X158" s="65" t="s">
        <v>1368</v>
      </c>
      <c r="AC158" s="43" t="str">
        <f ca="1">IF(AC157&lt;'Print Variations'!$F$5,AC157+1,IF(AC157='Print Variations'!$F$5,IF('Print Variations'!$F$7=0,IF('Print Variations'!$D$5="$","",IF(IFERROR(MATCH(301,AC$2:AC157,0),0)&gt;0,"",301)),101),IF(AC157&gt;='Print Variations'!$F$7,IF(OR('Print Variations'!$D$5="$",'Print Variations'!$D$5=0),"",IF(IFERROR(MATCH(301,AC$2:AC157,0),0)&gt;0,"",301)),AC157+1)))</f>
        <v/>
      </c>
    </row>
    <row r="159" spans="2:29">
      <c r="B159" s="26"/>
      <c r="C159" s="43" t="str">
        <f ca="1">IF(C158&lt;'Print Variations'!$F$5,C158+1,IF(C158='Print Variations'!$F$5,IF('Print Variations'!$F$7=0,IF('Print Variations'!$D$5="$","",IF(IFERROR(MATCH(301,C$13:C158,0),0)&gt;0,"",301)),101),IF(C158&gt;='Print Variations'!$F$7,IF(OR('Print Variations'!$D$5="$",'Print Variations'!$D$5=0),"",IF(IFERROR(MATCH(301,C$13:C158,0),0)&gt;0,"",301)),C158+1)))</f>
        <v/>
      </c>
      <c r="D159" s="157" t="str">
        <f ca="1">IFERROR(IF(C159="","",IF(C159=301,"Sales Tax",VLOOKUP(C159,IF(C159&lt;=100,'Enter Closet Order Here'!$F:$H,'Enter Additional Product Here'!$E:$G),IF(C159&lt;=100,2,3),FALSE))),"")</f>
        <v/>
      </c>
      <c r="E159" s="219" t="str">
        <f ca="1">IFERROR(IF(IF(C159=301,"Sales Tax",VLOOKUP(D159,IF(C159&lt;=100,'Print Here'!$W:$X,'Enter Additional Product Here'!$G:$M),IF(C159&lt;=100,2,3),FALSE))=0,"",IF(C159=301,"Sales Tax",VLOOKUP(D159,IF(C159&lt;=100,'Print Here'!$W:$X,'Enter Additional Product Here'!$G:$M),IF(C159&lt;=100,2,3),FALSE))),"")</f>
        <v/>
      </c>
      <c r="F159" s="219"/>
      <c r="G159" s="219"/>
      <c r="H159" s="219"/>
      <c r="I159" s="219"/>
      <c r="J159" s="219"/>
      <c r="K159" s="121" t="str">
        <f ca="1">IFERROR(IF(C159="","",IF(C159=301,"1",VLOOKUP(C159,IF(C159&lt;=100,'Enter Closet Order Here'!$F:$H,'Enter Additional Product Here'!$E:$H),IF(C159&lt;=100,3,2),FALSE))),"")</f>
        <v/>
      </c>
      <c r="L159" s="122" t="str">
        <f ca="1">IFERROR(IF(C159=301,"",VLOOKUP(D159,IF(C159&lt;=100,'Enter Closet Order Here'!$Y:$Z,'Enter Additional Product Here'!$G:$H),IF(C159&lt;=100,2,2),FALSE)),"")</f>
        <v/>
      </c>
      <c r="M159" s="122" t="str">
        <f ca="1">IFERROR(IF(C159="","",IF(C159=301,'Print Variations'!$D$5,VLOOKUP(C159,IF(C159&lt;=100,'Enter Closet Order Here'!$F:$L,'Enter Additional Product Here'!$E:$H),IF(C159&lt;=100,7,4),FALSE))),"")</f>
        <v/>
      </c>
      <c r="N159" s="122" t="str">
        <f t="shared" ref="N159:N213" ca="1" si="9">IFERROR(M159*K159,"")</f>
        <v/>
      </c>
      <c r="O159" s="26"/>
      <c r="W159" s="65" t="s">
        <v>234</v>
      </c>
      <c r="X159" s="65" t="s">
        <v>1369</v>
      </c>
      <c r="AC159" s="43" t="str">
        <f ca="1">IF(AC158&lt;'Print Variations'!$F$5,AC158+1,IF(AC158='Print Variations'!$F$5,IF('Print Variations'!$F$7=0,IF('Print Variations'!$D$5="$","",IF(IFERROR(MATCH(301,AC$2:AC158,0),0)&gt;0,"",301)),101),IF(AC158&gt;='Print Variations'!$F$7,IF(OR('Print Variations'!$D$5="$",'Print Variations'!$D$5=0),"",IF(IFERROR(MATCH(301,AC$2:AC158,0),0)&gt;0,"",301)),AC158+1)))</f>
        <v/>
      </c>
    </row>
    <row r="160" spans="2:29">
      <c r="B160" s="26"/>
      <c r="C160" s="43" t="str">
        <f ca="1">IF(C159&lt;'Print Variations'!$F$5,C159+1,IF(C159='Print Variations'!$F$5,IF('Print Variations'!$F$7=0,IF('Print Variations'!$D$5="$","",IF(IFERROR(MATCH(301,C$13:C159,0),0)&gt;0,"",301)),101),IF(C159&gt;='Print Variations'!$F$7,IF(OR('Print Variations'!$D$5="$",'Print Variations'!$D$5=0),"",IF(IFERROR(MATCH(301,C$13:C159,0),0)&gt;0,"",301)),C159+1)))</f>
        <v/>
      </c>
      <c r="D160" s="157" t="str">
        <f ca="1">IFERROR(IF(C160="","",IF(C160=301,"Sales Tax",VLOOKUP(C160,IF(C160&lt;=100,'Enter Closet Order Here'!$F:$H,'Enter Additional Product Here'!$E:$G),IF(C160&lt;=100,2,3),FALSE))),"")</f>
        <v/>
      </c>
      <c r="E160" s="219" t="str">
        <f ca="1">IFERROR(IF(IF(C160=301,"Sales Tax",VLOOKUP(D160,IF(C160&lt;=100,'Print Here'!$W:$X,'Enter Additional Product Here'!$G:$M),IF(C160&lt;=100,2,3),FALSE))=0,"",IF(C160=301,"Sales Tax",VLOOKUP(D160,IF(C160&lt;=100,'Print Here'!$W:$X,'Enter Additional Product Here'!$G:$M),IF(C160&lt;=100,2,3),FALSE))),"")</f>
        <v/>
      </c>
      <c r="F160" s="219"/>
      <c r="G160" s="219"/>
      <c r="H160" s="219"/>
      <c r="I160" s="219"/>
      <c r="J160" s="219"/>
      <c r="K160" s="121" t="str">
        <f ca="1">IFERROR(IF(C160="","",IF(C160=301,"1",VLOOKUP(C160,IF(C160&lt;=100,'Enter Closet Order Here'!$F:$H,'Enter Additional Product Here'!$E:$H),IF(C160&lt;=100,3,2),FALSE))),"")</f>
        <v/>
      </c>
      <c r="L160" s="122" t="str">
        <f ca="1">IFERROR(IF(C160=301,"",VLOOKUP(D160,IF(C160&lt;=100,'Enter Closet Order Here'!$Y:$Z,'Enter Additional Product Here'!$G:$H),IF(C160&lt;=100,2,2),FALSE)),"")</f>
        <v/>
      </c>
      <c r="M160" s="122" t="str">
        <f ca="1">IFERROR(IF(C160="","",IF(C160=301,'Print Variations'!$D$5,VLOOKUP(C160,IF(C160&lt;=100,'Enter Closet Order Here'!$F:$L,'Enter Additional Product Here'!$E:$H),IF(C160&lt;=100,7,4),FALSE))),"")</f>
        <v/>
      </c>
      <c r="N160" s="122" t="str">
        <f t="shared" ca="1" si="9"/>
        <v/>
      </c>
      <c r="O160" s="26"/>
      <c r="W160" s="65" t="s">
        <v>236</v>
      </c>
      <c r="X160" s="65" t="s">
        <v>1370</v>
      </c>
      <c r="AC160" s="43" t="str">
        <f ca="1">IF(AC159&lt;'Print Variations'!$F$5,AC159+1,IF(AC159='Print Variations'!$F$5,IF('Print Variations'!$F$7=0,IF('Print Variations'!$D$5="$","",IF(IFERROR(MATCH(301,AC$2:AC159,0),0)&gt;0,"",301)),101),IF(AC159&gt;='Print Variations'!$F$7,IF(OR('Print Variations'!$D$5="$",'Print Variations'!$D$5=0),"",IF(IFERROR(MATCH(301,AC$2:AC159,0),0)&gt;0,"",301)),AC159+1)))</f>
        <v/>
      </c>
    </row>
    <row r="161" spans="2:29">
      <c r="B161" s="26"/>
      <c r="C161" s="43" t="str">
        <f ca="1">IF(C160&lt;'Print Variations'!$F$5,C160+1,IF(C160='Print Variations'!$F$5,IF('Print Variations'!$F$7=0,IF('Print Variations'!$D$5="$","",IF(IFERROR(MATCH(301,C$13:C160,0),0)&gt;0,"",301)),101),IF(C160&gt;='Print Variations'!$F$7,IF(OR('Print Variations'!$D$5="$",'Print Variations'!$D$5=0),"",IF(IFERROR(MATCH(301,C$13:C160,0),0)&gt;0,"",301)),C160+1)))</f>
        <v/>
      </c>
      <c r="D161" s="157" t="str">
        <f ca="1">IFERROR(IF(C161="","",IF(C161=301,"Sales Tax",VLOOKUP(C161,IF(C161&lt;=100,'Enter Closet Order Here'!$F:$H,'Enter Additional Product Here'!$E:$G),IF(C161&lt;=100,2,3),FALSE))),"")</f>
        <v/>
      </c>
      <c r="E161" s="219" t="str">
        <f ca="1">IFERROR(IF(IF(C161=301,"Sales Tax",VLOOKUP(D161,IF(C161&lt;=100,'Print Here'!$W:$X,'Enter Additional Product Here'!$G:$M),IF(C161&lt;=100,2,3),FALSE))=0,"",IF(C161=301,"Sales Tax",VLOOKUP(D161,IF(C161&lt;=100,'Print Here'!$W:$X,'Enter Additional Product Here'!$G:$M),IF(C161&lt;=100,2,3),FALSE))),"")</f>
        <v/>
      </c>
      <c r="F161" s="219"/>
      <c r="G161" s="219"/>
      <c r="H161" s="219"/>
      <c r="I161" s="219"/>
      <c r="J161" s="219"/>
      <c r="K161" s="121" t="str">
        <f ca="1">IFERROR(IF(C161="","",IF(C161=301,"1",VLOOKUP(C161,IF(C161&lt;=100,'Enter Closet Order Here'!$F:$H,'Enter Additional Product Here'!$E:$H),IF(C161&lt;=100,3,2),FALSE))),"")</f>
        <v/>
      </c>
      <c r="L161" s="122" t="str">
        <f ca="1">IFERROR(IF(C161=301,"",VLOOKUP(D161,IF(C161&lt;=100,'Enter Closet Order Here'!$Y:$Z,'Enter Additional Product Here'!$G:$H),IF(C161&lt;=100,2,2),FALSE)),"")</f>
        <v/>
      </c>
      <c r="M161" s="122" t="str">
        <f ca="1">IFERROR(IF(C161="","",IF(C161=301,'Print Variations'!$D$5,VLOOKUP(C161,IF(C161&lt;=100,'Enter Closet Order Here'!$F:$L,'Enter Additional Product Here'!$E:$H),IF(C161&lt;=100,7,4),FALSE))),"")</f>
        <v/>
      </c>
      <c r="N161" s="122" t="str">
        <f t="shared" ca="1" si="9"/>
        <v/>
      </c>
      <c r="O161" s="26"/>
      <c r="W161" s="65" t="s">
        <v>238</v>
      </c>
      <c r="X161" s="65" t="s">
        <v>1371</v>
      </c>
      <c r="AC161" s="43" t="str">
        <f ca="1">IF(AC160&lt;'Print Variations'!$F$5,AC160+1,IF(AC160='Print Variations'!$F$5,IF('Print Variations'!$F$7=0,IF('Print Variations'!$D$5="$","",IF(IFERROR(MATCH(301,AC$2:AC160,0),0)&gt;0,"",301)),101),IF(AC160&gt;='Print Variations'!$F$7,IF(OR('Print Variations'!$D$5="$",'Print Variations'!$D$5=0),"",IF(IFERROR(MATCH(301,AC$2:AC160,0),0)&gt;0,"",301)),AC160+1)))</f>
        <v/>
      </c>
    </row>
    <row r="162" spans="2:29">
      <c r="B162" s="26"/>
      <c r="C162" s="43" t="str">
        <f ca="1">IF(C161&lt;'Print Variations'!$F$5,C161+1,IF(C161='Print Variations'!$F$5,IF('Print Variations'!$F$7=0,IF('Print Variations'!$D$5="$","",IF(IFERROR(MATCH(301,C$13:C161,0),0)&gt;0,"",301)),101),IF(C161&gt;='Print Variations'!$F$7,IF(OR('Print Variations'!$D$5="$",'Print Variations'!$D$5=0),"",IF(IFERROR(MATCH(301,C$13:C161,0),0)&gt;0,"",301)),C161+1)))</f>
        <v/>
      </c>
      <c r="D162" s="157" t="str">
        <f ca="1">IFERROR(IF(C162="","",IF(C162=301,"Sales Tax",VLOOKUP(C162,IF(C162&lt;=100,'Enter Closet Order Here'!$F:$H,'Enter Additional Product Here'!$E:$G),IF(C162&lt;=100,2,3),FALSE))),"")</f>
        <v/>
      </c>
      <c r="E162" s="219" t="str">
        <f ca="1">IFERROR(IF(IF(C162=301,"Sales Tax",VLOOKUP(D162,IF(C162&lt;=100,'Print Here'!$W:$X,'Enter Additional Product Here'!$G:$M),IF(C162&lt;=100,2,3),FALSE))=0,"",IF(C162=301,"Sales Tax",VLOOKUP(D162,IF(C162&lt;=100,'Print Here'!$W:$X,'Enter Additional Product Here'!$G:$M),IF(C162&lt;=100,2,3),FALSE))),"")</f>
        <v/>
      </c>
      <c r="F162" s="219"/>
      <c r="G162" s="219"/>
      <c r="H162" s="219"/>
      <c r="I162" s="219"/>
      <c r="J162" s="219"/>
      <c r="K162" s="121" t="str">
        <f ca="1">IFERROR(IF(C162="","",IF(C162=301,"1",VLOOKUP(C162,IF(C162&lt;=100,'Enter Closet Order Here'!$F:$H,'Enter Additional Product Here'!$E:$H),IF(C162&lt;=100,3,2),FALSE))),"")</f>
        <v/>
      </c>
      <c r="L162" s="122" t="str">
        <f ca="1">IFERROR(IF(C162=301,"",VLOOKUP(D162,IF(C162&lt;=100,'Enter Closet Order Here'!$Y:$Z,'Enter Additional Product Here'!$G:$H),IF(C162&lt;=100,2,2),FALSE)),"")</f>
        <v/>
      </c>
      <c r="M162" s="122" t="str">
        <f ca="1">IFERROR(IF(C162="","",IF(C162=301,'Print Variations'!$D$5,VLOOKUP(C162,IF(C162&lt;=100,'Enter Closet Order Here'!$F:$L,'Enter Additional Product Here'!$E:$H),IF(C162&lt;=100,7,4),FALSE))),"")</f>
        <v/>
      </c>
      <c r="N162" s="122" t="str">
        <f t="shared" ca="1" si="9"/>
        <v/>
      </c>
      <c r="O162" s="26"/>
      <c r="W162" s="65" t="s">
        <v>240</v>
      </c>
      <c r="X162" s="65" t="s">
        <v>1372</v>
      </c>
      <c r="AC162" s="43" t="str">
        <f ca="1">IF(AC161&lt;'Print Variations'!$F$5,AC161+1,IF(AC161='Print Variations'!$F$5,IF('Print Variations'!$F$7=0,IF('Print Variations'!$D$5="$","",IF(IFERROR(MATCH(301,AC$2:AC161,0),0)&gt;0,"",301)),101),IF(AC161&gt;='Print Variations'!$F$7,IF(OR('Print Variations'!$D$5="$",'Print Variations'!$D$5=0),"",IF(IFERROR(MATCH(301,AC$2:AC161,0),0)&gt;0,"",301)),AC161+1)))</f>
        <v/>
      </c>
    </row>
    <row r="163" spans="2:29">
      <c r="B163" s="26"/>
      <c r="C163" s="43" t="str">
        <f ca="1">IF(C162&lt;'Print Variations'!$F$5,C162+1,IF(C162='Print Variations'!$F$5,IF('Print Variations'!$F$7=0,IF('Print Variations'!$D$5="$","",IF(IFERROR(MATCH(301,C$13:C162,0),0)&gt;0,"",301)),101),IF(C162&gt;='Print Variations'!$F$7,IF(OR('Print Variations'!$D$5="$",'Print Variations'!$D$5=0),"",IF(IFERROR(MATCH(301,C$13:C162,0),0)&gt;0,"",301)),C162+1)))</f>
        <v/>
      </c>
      <c r="D163" s="157" t="str">
        <f ca="1">IFERROR(IF(C163="","",IF(C163=301,"Sales Tax",VLOOKUP(C163,IF(C163&lt;=100,'Enter Closet Order Here'!$F:$H,'Enter Additional Product Here'!$E:$G),IF(C163&lt;=100,2,3),FALSE))),"")</f>
        <v/>
      </c>
      <c r="E163" s="219" t="str">
        <f ca="1">IFERROR(IF(IF(C163=301,"Sales Tax",VLOOKUP(D163,IF(C163&lt;=100,'Print Here'!$W:$X,'Enter Additional Product Here'!$G:$M),IF(C163&lt;=100,2,3),FALSE))=0,"",IF(C163=301,"Sales Tax",VLOOKUP(D163,IF(C163&lt;=100,'Print Here'!$W:$X,'Enter Additional Product Here'!$G:$M),IF(C163&lt;=100,2,3),FALSE))),"")</f>
        <v/>
      </c>
      <c r="F163" s="219"/>
      <c r="G163" s="219"/>
      <c r="H163" s="219"/>
      <c r="I163" s="219"/>
      <c r="J163" s="219"/>
      <c r="K163" s="121" t="str">
        <f ca="1">IFERROR(IF(C163="","",IF(C163=301,"1",VLOOKUP(C163,IF(C163&lt;=100,'Enter Closet Order Here'!$F:$H,'Enter Additional Product Here'!$E:$H),IF(C163&lt;=100,3,2),FALSE))),"")</f>
        <v/>
      </c>
      <c r="L163" s="122" t="str">
        <f ca="1">IFERROR(IF(C163=301,"",VLOOKUP(D163,IF(C163&lt;=100,'Enter Closet Order Here'!$Y:$Z,'Enter Additional Product Here'!$G:$H),IF(C163&lt;=100,2,2),FALSE)),"")</f>
        <v/>
      </c>
      <c r="M163" s="122" t="str">
        <f ca="1">IFERROR(IF(C163="","",IF(C163=301,'Print Variations'!$D$5,VLOOKUP(C163,IF(C163&lt;=100,'Enter Closet Order Here'!$F:$L,'Enter Additional Product Here'!$E:$H),IF(C163&lt;=100,7,4),FALSE))),"")</f>
        <v/>
      </c>
      <c r="N163" s="122" t="str">
        <f t="shared" ca="1" si="9"/>
        <v/>
      </c>
      <c r="O163" s="26"/>
      <c r="W163" s="65" t="s">
        <v>242</v>
      </c>
      <c r="X163" s="65" t="s">
        <v>1373</v>
      </c>
      <c r="AC163" s="43" t="str">
        <f ca="1">IF(AC162&lt;'Print Variations'!$F$5,AC162+1,IF(AC162='Print Variations'!$F$5,IF('Print Variations'!$F$7=0,IF('Print Variations'!$D$5="$","",IF(IFERROR(MATCH(301,AC$2:AC162,0),0)&gt;0,"",301)),101),IF(AC162&gt;='Print Variations'!$F$7,IF(OR('Print Variations'!$D$5="$",'Print Variations'!$D$5=0),"",IF(IFERROR(MATCH(301,AC$2:AC162,0),0)&gt;0,"",301)),AC162+1)))</f>
        <v/>
      </c>
    </row>
    <row r="164" spans="2:29">
      <c r="B164" s="26"/>
      <c r="C164" s="43" t="str">
        <f ca="1">IF(C163&lt;'Print Variations'!$F$5,C163+1,IF(C163='Print Variations'!$F$5,IF('Print Variations'!$F$7=0,IF('Print Variations'!$D$5="$","",IF(IFERROR(MATCH(301,C$13:C163,0),0)&gt;0,"",301)),101),IF(C163&gt;='Print Variations'!$F$7,IF(OR('Print Variations'!$D$5="$",'Print Variations'!$D$5=0),"",IF(IFERROR(MATCH(301,C$13:C163,0),0)&gt;0,"",301)),C163+1)))</f>
        <v/>
      </c>
      <c r="D164" s="157" t="str">
        <f ca="1">IFERROR(IF(C164="","",IF(C164=301,"Sales Tax",VLOOKUP(C164,IF(C164&lt;=100,'Enter Closet Order Here'!$F:$H,'Enter Additional Product Here'!$E:$G),IF(C164&lt;=100,2,3),FALSE))),"")</f>
        <v/>
      </c>
      <c r="E164" s="219" t="str">
        <f ca="1">IFERROR(IF(IF(C164=301,"Sales Tax",VLOOKUP(D164,IF(C164&lt;=100,'Print Here'!$W:$X,'Enter Additional Product Here'!$G:$M),IF(C164&lt;=100,2,3),FALSE))=0,"",IF(C164=301,"Sales Tax",VLOOKUP(D164,IF(C164&lt;=100,'Print Here'!$W:$X,'Enter Additional Product Here'!$G:$M),IF(C164&lt;=100,2,3),FALSE))),"")</f>
        <v/>
      </c>
      <c r="F164" s="219"/>
      <c r="G164" s="219"/>
      <c r="H164" s="219"/>
      <c r="I164" s="219"/>
      <c r="J164" s="219"/>
      <c r="K164" s="121" t="str">
        <f ca="1">IFERROR(IF(C164="","",IF(C164=301,"1",VLOOKUP(C164,IF(C164&lt;=100,'Enter Closet Order Here'!$F:$H,'Enter Additional Product Here'!$E:$H),IF(C164&lt;=100,3,2),FALSE))),"")</f>
        <v/>
      </c>
      <c r="L164" s="122" t="str">
        <f ca="1">IFERROR(IF(C164=301,"",VLOOKUP(D164,IF(C164&lt;=100,'Enter Closet Order Here'!$Y:$Z,'Enter Additional Product Here'!$G:$H),IF(C164&lt;=100,2,2),FALSE)),"")</f>
        <v/>
      </c>
      <c r="M164" s="122" t="str">
        <f ca="1">IFERROR(IF(C164="","",IF(C164=301,'Print Variations'!$D$5,VLOOKUP(C164,IF(C164&lt;=100,'Enter Closet Order Here'!$F:$L,'Enter Additional Product Here'!$E:$H),IF(C164&lt;=100,7,4),FALSE))),"")</f>
        <v/>
      </c>
      <c r="N164" s="122" t="str">
        <f t="shared" ca="1" si="9"/>
        <v/>
      </c>
      <c r="O164" s="26"/>
      <c r="W164" s="65" t="s">
        <v>244</v>
      </c>
      <c r="X164" s="65" t="s">
        <v>1374</v>
      </c>
      <c r="AC164" s="43" t="str">
        <f ca="1">IF(AC163&lt;'Print Variations'!$F$5,AC163+1,IF(AC163='Print Variations'!$F$5,IF('Print Variations'!$F$7=0,IF('Print Variations'!$D$5="$","",IF(IFERROR(MATCH(301,AC$2:AC163,0),0)&gt;0,"",301)),101),IF(AC163&gt;='Print Variations'!$F$7,IF(OR('Print Variations'!$D$5="$",'Print Variations'!$D$5=0),"",IF(IFERROR(MATCH(301,AC$2:AC163,0),0)&gt;0,"",301)),AC163+1)))</f>
        <v/>
      </c>
    </row>
    <row r="165" spans="2:29">
      <c r="B165" s="26"/>
      <c r="C165" s="43" t="str">
        <f ca="1">IF(C164&lt;'Print Variations'!$F$5,C164+1,IF(C164='Print Variations'!$F$5,IF('Print Variations'!$F$7=0,IF('Print Variations'!$D$5="$","",IF(IFERROR(MATCH(301,C$13:C164,0),0)&gt;0,"",301)),101),IF(C164&gt;='Print Variations'!$F$7,IF(OR('Print Variations'!$D$5="$",'Print Variations'!$D$5=0),"",IF(IFERROR(MATCH(301,C$13:C164,0),0)&gt;0,"",301)),C164+1)))</f>
        <v/>
      </c>
      <c r="D165" s="157" t="str">
        <f ca="1">IFERROR(IF(C165="","",IF(C165=301,"Sales Tax",VLOOKUP(C165,IF(C165&lt;=100,'Enter Closet Order Here'!$F:$H,'Enter Additional Product Here'!$E:$G),IF(C165&lt;=100,2,3),FALSE))),"")</f>
        <v/>
      </c>
      <c r="E165" s="219" t="str">
        <f ca="1">IFERROR(IF(IF(C165=301,"Sales Tax",VLOOKUP(D165,IF(C165&lt;=100,'Print Here'!$W:$X,'Enter Additional Product Here'!$G:$M),IF(C165&lt;=100,2,3),FALSE))=0,"",IF(C165=301,"Sales Tax",VLOOKUP(D165,IF(C165&lt;=100,'Print Here'!$W:$X,'Enter Additional Product Here'!$G:$M),IF(C165&lt;=100,2,3),FALSE))),"")</f>
        <v/>
      </c>
      <c r="F165" s="219"/>
      <c r="G165" s="219"/>
      <c r="H165" s="219"/>
      <c r="I165" s="219"/>
      <c r="J165" s="219"/>
      <c r="K165" s="121" t="str">
        <f ca="1">IFERROR(IF(C165="","",IF(C165=301,"1",VLOOKUP(C165,IF(C165&lt;=100,'Enter Closet Order Here'!$F:$H,'Enter Additional Product Here'!$E:$H),IF(C165&lt;=100,3,2),FALSE))),"")</f>
        <v/>
      </c>
      <c r="L165" s="122" t="str">
        <f ca="1">IFERROR(IF(C165=301,"",VLOOKUP(D165,IF(C165&lt;=100,'Enter Closet Order Here'!$Y:$Z,'Enter Additional Product Here'!$G:$H),IF(C165&lt;=100,2,2),FALSE)),"")</f>
        <v/>
      </c>
      <c r="M165" s="122" t="str">
        <f ca="1">IFERROR(IF(C165="","",IF(C165=301,'Print Variations'!$D$5,VLOOKUP(C165,IF(C165&lt;=100,'Enter Closet Order Here'!$F:$L,'Enter Additional Product Here'!$E:$H),IF(C165&lt;=100,7,4),FALSE))),"")</f>
        <v/>
      </c>
      <c r="N165" s="122" t="str">
        <f t="shared" ca="1" si="9"/>
        <v/>
      </c>
      <c r="O165" s="26"/>
      <c r="W165" s="65" t="s">
        <v>246</v>
      </c>
      <c r="X165" s="65" t="s">
        <v>1375</v>
      </c>
      <c r="AC165" s="43" t="str">
        <f ca="1">IF(AC164&lt;'Print Variations'!$F$5,AC164+1,IF(AC164='Print Variations'!$F$5,IF('Print Variations'!$F$7=0,IF('Print Variations'!$D$5="$","",IF(IFERROR(MATCH(301,AC$2:AC164,0),0)&gt;0,"",301)),101),IF(AC164&gt;='Print Variations'!$F$7,IF(OR('Print Variations'!$D$5="$",'Print Variations'!$D$5=0),"",IF(IFERROR(MATCH(301,AC$2:AC164,0),0)&gt;0,"",301)),AC164+1)))</f>
        <v/>
      </c>
    </row>
    <row r="166" spans="2:29">
      <c r="B166" s="26"/>
      <c r="C166" s="43" t="str">
        <f ca="1">IF(C165&lt;'Print Variations'!$F$5,C165+1,IF(C165='Print Variations'!$F$5,IF('Print Variations'!$F$7=0,IF('Print Variations'!$D$5="$","",IF(IFERROR(MATCH(301,C$13:C165,0),0)&gt;0,"",301)),101),IF(C165&gt;='Print Variations'!$F$7,IF(OR('Print Variations'!$D$5="$",'Print Variations'!$D$5=0),"",IF(IFERROR(MATCH(301,C$13:C165,0),0)&gt;0,"",301)),C165+1)))</f>
        <v/>
      </c>
      <c r="D166" s="157" t="str">
        <f ca="1">IFERROR(IF(C166="","",IF(C166=301,"Sales Tax",VLOOKUP(C166,IF(C166&lt;=100,'Enter Closet Order Here'!$F:$H,'Enter Additional Product Here'!$E:$G),IF(C166&lt;=100,2,3),FALSE))),"")</f>
        <v/>
      </c>
      <c r="E166" s="219" t="str">
        <f ca="1">IFERROR(IF(IF(C166=301,"Sales Tax",VLOOKUP(D166,IF(C166&lt;=100,'Print Here'!$W:$X,'Enter Additional Product Here'!$G:$M),IF(C166&lt;=100,2,3),FALSE))=0,"",IF(C166=301,"Sales Tax",VLOOKUP(D166,IF(C166&lt;=100,'Print Here'!$W:$X,'Enter Additional Product Here'!$G:$M),IF(C166&lt;=100,2,3),FALSE))),"")</f>
        <v/>
      </c>
      <c r="F166" s="219"/>
      <c r="G166" s="219"/>
      <c r="H166" s="219"/>
      <c r="I166" s="219"/>
      <c r="J166" s="219"/>
      <c r="K166" s="121" t="str">
        <f ca="1">IFERROR(IF(C166="","",IF(C166=301,"1",VLOOKUP(C166,IF(C166&lt;=100,'Enter Closet Order Here'!$F:$H,'Enter Additional Product Here'!$E:$H),IF(C166&lt;=100,3,2),FALSE))),"")</f>
        <v/>
      </c>
      <c r="L166" s="122" t="str">
        <f ca="1">IFERROR(IF(C166=301,"",VLOOKUP(D166,IF(C166&lt;=100,'Enter Closet Order Here'!$Y:$Z,'Enter Additional Product Here'!$G:$H),IF(C166&lt;=100,2,2),FALSE)),"")</f>
        <v/>
      </c>
      <c r="M166" s="122" t="str">
        <f ca="1">IFERROR(IF(C166="","",IF(C166=301,'Print Variations'!$D$5,VLOOKUP(C166,IF(C166&lt;=100,'Enter Closet Order Here'!$F:$L,'Enter Additional Product Here'!$E:$H),IF(C166&lt;=100,7,4),FALSE))),"")</f>
        <v/>
      </c>
      <c r="N166" s="122" t="str">
        <f t="shared" ca="1" si="9"/>
        <v/>
      </c>
      <c r="O166" s="26"/>
      <c r="W166" s="65" t="s">
        <v>248</v>
      </c>
      <c r="X166" s="65" t="s">
        <v>1376</v>
      </c>
      <c r="AC166" s="43" t="str">
        <f ca="1">IF(AC165&lt;'Print Variations'!$F$5,AC165+1,IF(AC165='Print Variations'!$F$5,IF('Print Variations'!$F$7=0,IF('Print Variations'!$D$5="$","",IF(IFERROR(MATCH(301,AC$2:AC165,0),0)&gt;0,"",301)),101),IF(AC165&gt;='Print Variations'!$F$7,IF(OR('Print Variations'!$D$5="$",'Print Variations'!$D$5=0),"",IF(IFERROR(MATCH(301,AC$2:AC165,0),0)&gt;0,"",301)),AC165+1)))</f>
        <v/>
      </c>
    </row>
    <row r="167" spans="2:29">
      <c r="B167" s="26"/>
      <c r="C167" s="43" t="str">
        <f ca="1">IF(C166&lt;'Print Variations'!$F$5,C166+1,IF(C166='Print Variations'!$F$5,IF('Print Variations'!$F$7=0,IF('Print Variations'!$D$5="$","",IF(IFERROR(MATCH(301,C$13:C166,0),0)&gt;0,"",301)),101),IF(C166&gt;='Print Variations'!$F$7,IF(OR('Print Variations'!$D$5="$",'Print Variations'!$D$5=0),"",IF(IFERROR(MATCH(301,C$13:C166,0),0)&gt;0,"",301)),C166+1)))</f>
        <v/>
      </c>
      <c r="D167" s="157" t="str">
        <f ca="1">IFERROR(IF(C167="","",IF(C167=301,"Sales Tax",VLOOKUP(C167,IF(C167&lt;=100,'Enter Closet Order Here'!$F:$H,'Enter Additional Product Here'!$E:$G),IF(C167&lt;=100,2,3),FALSE))),"")</f>
        <v/>
      </c>
      <c r="E167" s="219" t="str">
        <f ca="1">IFERROR(IF(IF(C167=301,"Sales Tax",VLOOKUP(D167,IF(C167&lt;=100,'Print Here'!$W:$X,'Enter Additional Product Here'!$G:$M),IF(C167&lt;=100,2,3),FALSE))=0,"",IF(C167=301,"Sales Tax",VLOOKUP(D167,IF(C167&lt;=100,'Print Here'!$W:$X,'Enter Additional Product Here'!$G:$M),IF(C167&lt;=100,2,3),FALSE))),"")</f>
        <v/>
      </c>
      <c r="F167" s="219"/>
      <c r="G167" s="219"/>
      <c r="H167" s="219"/>
      <c r="I167" s="219"/>
      <c r="J167" s="219"/>
      <c r="K167" s="121" t="str">
        <f ca="1">IFERROR(IF(C167="","",IF(C167=301,"1",VLOOKUP(C167,IF(C167&lt;=100,'Enter Closet Order Here'!$F:$H,'Enter Additional Product Here'!$E:$H),IF(C167&lt;=100,3,2),FALSE))),"")</f>
        <v/>
      </c>
      <c r="L167" s="122" t="str">
        <f ca="1">IFERROR(IF(C167=301,"",VLOOKUP(D167,IF(C167&lt;=100,'Enter Closet Order Here'!$Y:$Z,'Enter Additional Product Here'!$G:$H),IF(C167&lt;=100,2,2),FALSE)),"")</f>
        <v/>
      </c>
      <c r="M167" s="122" t="str">
        <f ca="1">IFERROR(IF(C167="","",IF(C167=301,'Print Variations'!$D$5,VLOOKUP(C167,IF(C167&lt;=100,'Enter Closet Order Here'!$F:$L,'Enter Additional Product Here'!$E:$H),IF(C167&lt;=100,7,4),FALSE))),"")</f>
        <v/>
      </c>
      <c r="N167" s="122" t="str">
        <f t="shared" ca="1" si="9"/>
        <v/>
      </c>
      <c r="O167" s="26"/>
      <c r="W167" s="65" t="s">
        <v>250</v>
      </c>
      <c r="X167" s="65" t="s">
        <v>1377</v>
      </c>
      <c r="AC167" s="43" t="str">
        <f ca="1">IF(AC166&lt;'Print Variations'!$F$5,AC166+1,IF(AC166='Print Variations'!$F$5,IF('Print Variations'!$F$7=0,IF('Print Variations'!$D$5="$","",IF(IFERROR(MATCH(301,AC$2:AC166,0),0)&gt;0,"",301)),101),IF(AC166&gt;='Print Variations'!$F$7,IF(OR('Print Variations'!$D$5="$",'Print Variations'!$D$5=0),"",IF(IFERROR(MATCH(301,AC$2:AC166,0),0)&gt;0,"",301)),AC166+1)))</f>
        <v/>
      </c>
    </row>
    <row r="168" spans="2:29">
      <c r="B168" s="26"/>
      <c r="C168" s="43" t="str">
        <f ca="1">IF(C167&lt;'Print Variations'!$F$5,C167+1,IF(C167='Print Variations'!$F$5,IF('Print Variations'!$F$7=0,IF('Print Variations'!$D$5="$","",IF(IFERROR(MATCH(301,C$13:C167,0),0)&gt;0,"",301)),101),IF(C167&gt;='Print Variations'!$F$7,IF(OR('Print Variations'!$D$5="$",'Print Variations'!$D$5=0),"",IF(IFERROR(MATCH(301,C$13:C167,0),0)&gt;0,"",301)),C167+1)))</f>
        <v/>
      </c>
      <c r="D168" s="157" t="str">
        <f ca="1">IFERROR(IF(C168="","",IF(C168=301,"Sales Tax",VLOOKUP(C168,IF(C168&lt;=100,'Enter Closet Order Here'!$F:$H,'Enter Additional Product Here'!$E:$G),IF(C168&lt;=100,2,3),FALSE))),"")</f>
        <v/>
      </c>
      <c r="E168" s="219" t="str">
        <f ca="1">IFERROR(IF(IF(C168=301,"Sales Tax",VLOOKUP(D168,IF(C168&lt;=100,'Print Here'!$W:$X,'Enter Additional Product Here'!$G:$M),IF(C168&lt;=100,2,3),FALSE))=0,"",IF(C168=301,"Sales Tax",VLOOKUP(D168,IF(C168&lt;=100,'Print Here'!$W:$X,'Enter Additional Product Here'!$G:$M),IF(C168&lt;=100,2,3),FALSE))),"")</f>
        <v/>
      </c>
      <c r="F168" s="219"/>
      <c r="G168" s="219"/>
      <c r="H168" s="219"/>
      <c r="I168" s="219"/>
      <c r="J168" s="219"/>
      <c r="K168" s="121" t="str">
        <f ca="1">IFERROR(IF(C168="","",IF(C168=301,"1",VLOOKUP(C168,IF(C168&lt;=100,'Enter Closet Order Here'!$F:$H,'Enter Additional Product Here'!$E:$H),IF(C168&lt;=100,3,2),FALSE))),"")</f>
        <v/>
      </c>
      <c r="L168" s="122" t="str">
        <f ca="1">IFERROR(IF(C168=301,"",VLOOKUP(D168,IF(C168&lt;=100,'Enter Closet Order Here'!$Y:$Z,'Enter Additional Product Here'!$G:$H),IF(C168&lt;=100,2,2),FALSE)),"")</f>
        <v/>
      </c>
      <c r="M168" s="122" t="str">
        <f ca="1">IFERROR(IF(C168="","",IF(C168=301,'Print Variations'!$D$5,VLOOKUP(C168,IF(C168&lt;=100,'Enter Closet Order Here'!$F:$L,'Enter Additional Product Here'!$E:$H),IF(C168&lt;=100,7,4),FALSE))),"")</f>
        <v/>
      </c>
      <c r="N168" s="122" t="str">
        <f t="shared" ca="1" si="9"/>
        <v/>
      </c>
      <c r="O168" s="26"/>
      <c r="W168" s="65" t="s">
        <v>252</v>
      </c>
      <c r="X168" s="65" t="s">
        <v>1378</v>
      </c>
      <c r="AC168" s="43" t="str">
        <f ca="1">IF(AC167&lt;'Print Variations'!$F$5,AC167+1,IF(AC167='Print Variations'!$F$5,IF('Print Variations'!$F$7=0,IF('Print Variations'!$D$5="$","",IF(IFERROR(MATCH(301,AC$2:AC167,0),0)&gt;0,"",301)),101),IF(AC167&gt;='Print Variations'!$F$7,IF(OR('Print Variations'!$D$5="$",'Print Variations'!$D$5=0),"",IF(IFERROR(MATCH(301,AC$2:AC167,0),0)&gt;0,"",301)),AC167+1)))</f>
        <v/>
      </c>
    </row>
    <row r="169" spans="2:29">
      <c r="B169" s="26"/>
      <c r="C169" s="43" t="str">
        <f ca="1">IF(C168&lt;'Print Variations'!$F$5,C168+1,IF(C168='Print Variations'!$F$5,IF('Print Variations'!$F$7=0,IF('Print Variations'!$D$5="$","",IF(IFERROR(MATCH(301,C$13:C168,0),0)&gt;0,"",301)),101),IF(C168&gt;='Print Variations'!$F$7,IF(OR('Print Variations'!$D$5="$",'Print Variations'!$D$5=0),"",IF(IFERROR(MATCH(301,C$13:C168,0),0)&gt;0,"",301)),C168+1)))</f>
        <v/>
      </c>
      <c r="D169" s="157" t="str">
        <f ca="1">IFERROR(IF(C169="","",IF(C169=301,"Sales Tax",VLOOKUP(C169,IF(C169&lt;=100,'Enter Closet Order Here'!$F:$H,'Enter Additional Product Here'!$E:$G),IF(C169&lt;=100,2,3),FALSE))),"")</f>
        <v/>
      </c>
      <c r="E169" s="219" t="str">
        <f ca="1">IFERROR(IF(IF(C169=301,"Sales Tax",VLOOKUP(D169,IF(C169&lt;=100,'Print Here'!$W:$X,'Enter Additional Product Here'!$G:$M),IF(C169&lt;=100,2,3),FALSE))=0,"",IF(C169=301,"Sales Tax",VLOOKUP(D169,IF(C169&lt;=100,'Print Here'!$W:$X,'Enter Additional Product Here'!$G:$M),IF(C169&lt;=100,2,3),FALSE))),"")</f>
        <v/>
      </c>
      <c r="F169" s="219"/>
      <c r="G169" s="219"/>
      <c r="H169" s="219"/>
      <c r="I169" s="219"/>
      <c r="J169" s="219"/>
      <c r="K169" s="121" t="str">
        <f ca="1">IFERROR(IF(C169="","",IF(C169=301,"1",VLOOKUP(C169,IF(C169&lt;=100,'Enter Closet Order Here'!$F:$H,'Enter Additional Product Here'!$E:$H),IF(C169&lt;=100,3,2),FALSE))),"")</f>
        <v/>
      </c>
      <c r="L169" s="122" t="str">
        <f ca="1">IFERROR(IF(C169=301,"",VLOOKUP(D169,IF(C169&lt;=100,'Enter Closet Order Here'!$Y:$Z,'Enter Additional Product Here'!$G:$H),IF(C169&lt;=100,2,2),FALSE)),"")</f>
        <v/>
      </c>
      <c r="M169" s="122" t="str">
        <f ca="1">IFERROR(IF(C169="","",IF(C169=301,'Print Variations'!$D$5,VLOOKUP(C169,IF(C169&lt;=100,'Enter Closet Order Here'!$F:$L,'Enter Additional Product Here'!$E:$H),IF(C169&lt;=100,7,4),FALSE))),"")</f>
        <v/>
      </c>
      <c r="N169" s="122" t="str">
        <f t="shared" ca="1" si="9"/>
        <v/>
      </c>
      <c r="O169" s="26"/>
      <c r="W169" s="65" t="s">
        <v>254</v>
      </c>
      <c r="X169" s="65" t="s">
        <v>1379</v>
      </c>
      <c r="AC169" s="43" t="str">
        <f ca="1">IF(AC168&lt;'Print Variations'!$F$5,AC168+1,IF(AC168='Print Variations'!$F$5,IF('Print Variations'!$F$7=0,IF('Print Variations'!$D$5="$","",IF(IFERROR(MATCH(301,AC$2:AC168,0),0)&gt;0,"",301)),101),IF(AC168&gt;='Print Variations'!$F$7,IF(OR('Print Variations'!$D$5="$",'Print Variations'!$D$5=0),"",IF(IFERROR(MATCH(301,AC$2:AC168,0),0)&gt;0,"",301)),AC168+1)))</f>
        <v/>
      </c>
    </row>
    <row r="170" spans="2:29">
      <c r="B170" s="26"/>
      <c r="C170" s="43" t="str">
        <f ca="1">IF(C169&lt;'Print Variations'!$F$5,C169+1,IF(C169='Print Variations'!$F$5,IF('Print Variations'!$F$7=0,IF('Print Variations'!$D$5="$","",IF(IFERROR(MATCH(301,C$13:C169,0),0)&gt;0,"",301)),101),IF(C169&gt;='Print Variations'!$F$7,IF(OR('Print Variations'!$D$5="$",'Print Variations'!$D$5=0),"",IF(IFERROR(MATCH(301,C$13:C169,0),0)&gt;0,"",301)),C169+1)))</f>
        <v/>
      </c>
      <c r="D170" s="157" t="str">
        <f ca="1">IFERROR(IF(C170="","",IF(C170=301,"Sales Tax",VLOOKUP(C170,IF(C170&lt;=100,'Enter Closet Order Here'!$F:$H,'Enter Additional Product Here'!$E:$G),IF(C170&lt;=100,2,3),FALSE))),"")</f>
        <v/>
      </c>
      <c r="E170" s="219" t="str">
        <f ca="1">IFERROR(IF(IF(C170=301,"Sales Tax",VLOOKUP(D170,IF(C170&lt;=100,'Print Here'!$W:$X,'Enter Additional Product Here'!$G:$M),IF(C170&lt;=100,2,3),FALSE))=0,"",IF(C170=301,"Sales Tax",VLOOKUP(D170,IF(C170&lt;=100,'Print Here'!$W:$X,'Enter Additional Product Here'!$G:$M),IF(C170&lt;=100,2,3),FALSE))),"")</f>
        <v/>
      </c>
      <c r="F170" s="219"/>
      <c r="G170" s="219"/>
      <c r="H170" s="219"/>
      <c r="I170" s="219"/>
      <c r="J170" s="219"/>
      <c r="K170" s="121" t="str">
        <f ca="1">IFERROR(IF(C170="","",IF(C170=301,"1",VLOOKUP(C170,IF(C170&lt;=100,'Enter Closet Order Here'!$F:$H,'Enter Additional Product Here'!$E:$H),IF(C170&lt;=100,3,2),FALSE))),"")</f>
        <v/>
      </c>
      <c r="L170" s="122" t="str">
        <f ca="1">IFERROR(IF(C170=301,"",VLOOKUP(D170,IF(C170&lt;=100,'Enter Closet Order Here'!$Y:$Z,'Enter Additional Product Here'!$G:$H),IF(C170&lt;=100,2,2),FALSE)),"")</f>
        <v/>
      </c>
      <c r="M170" s="122" t="str">
        <f ca="1">IFERROR(IF(C170="","",IF(C170=301,'Print Variations'!$D$5,VLOOKUP(C170,IF(C170&lt;=100,'Enter Closet Order Here'!$F:$L,'Enter Additional Product Here'!$E:$H),IF(C170&lt;=100,7,4),FALSE))),"")</f>
        <v/>
      </c>
      <c r="N170" s="122" t="str">
        <f t="shared" ca="1" si="9"/>
        <v/>
      </c>
      <c r="O170" s="26"/>
      <c r="W170" s="65" t="s">
        <v>256</v>
      </c>
      <c r="X170" s="65" t="s">
        <v>1380</v>
      </c>
      <c r="AC170" s="43" t="str">
        <f ca="1">IF(AC169&lt;'Print Variations'!$F$5,AC169+1,IF(AC169='Print Variations'!$F$5,IF('Print Variations'!$F$7=0,IF('Print Variations'!$D$5="$","",IF(IFERROR(MATCH(301,AC$2:AC169,0),0)&gt;0,"",301)),101),IF(AC169&gt;='Print Variations'!$F$7,IF(OR('Print Variations'!$D$5="$",'Print Variations'!$D$5=0),"",IF(IFERROR(MATCH(301,AC$2:AC169,0),0)&gt;0,"",301)),AC169+1)))</f>
        <v/>
      </c>
    </row>
    <row r="171" spans="2:29">
      <c r="B171" s="26"/>
      <c r="C171" s="43" t="str">
        <f ca="1">IF(C170&lt;'Print Variations'!$F$5,C170+1,IF(C170='Print Variations'!$F$5,IF('Print Variations'!$F$7=0,IF('Print Variations'!$D$5="$","",IF(IFERROR(MATCH(301,C$13:C170,0),0)&gt;0,"",301)),101),IF(C170&gt;='Print Variations'!$F$7,IF(OR('Print Variations'!$D$5="$",'Print Variations'!$D$5=0),"",IF(IFERROR(MATCH(301,C$13:C170,0),0)&gt;0,"",301)),C170+1)))</f>
        <v/>
      </c>
      <c r="D171" s="157" t="str">
        <f ca="1">IFERROR(IF(C171="","",IF(C171=301,"Sales Tax",VLOOKUP(C171,IF(C171&lt;=100,'Enter Closet Order Here'!$F:$H,'Enter Additional Product Here'!$E:$G),IF(C171&lt;=100,2,3),FALSE))),"")</f>
        <v/>
      </c>
      <c r="E171" s="219" t="str">
        <f ca="1">IFERROR(IF(IF(C171=301,"Sales Tax",VLOOKUP(D171,IF(C171&lt;=100,'Print Here'!$W:$X,'Enter Additional Product Here'!$G:$M),IF(C171&lt;=100,2,3),FALSE))=0,"",IF(C171=301,"Sales Tax",VLOOKUP(D171,IF(C171&lt;=100,'Print Here'!$W:$X,'Enter Additional Product Here'!$G:$M),IF(C171&lt;=100,2,3),FALSE))),"")</f>
        <v/>
      </c>
      <c r="F171" s="219"/>
      <c r="G171" s="219"/>
      <c r="H171" s="219"/>
      <c r="I171" s="219"/>
      <c r="J171" s="219"/>
      <c r="K171" s="121" t="str">
        <f ca="1">IFERROR(IF(C171="","",IF(C171=301,"1",VLOOKUP(C171,IF(C171&lt;=100,'Enter Closet Order Here'!$F:$H,'Enter Additional Product Here'!$E:$H),IF(C171&lt;=100,3,2),FALSE))),"")</f>
        <v/>
      </c>
      <c r="L171" s="122" t="str">
        <f ca="1">IFERROR(IF(C171=301,"",VLOOKUP(D171,IF(C171&lt;=100,'Enter Closet Order Here'!$Y:$Z,'Enter Additional Product Here'!$G:$H),IF(C171&lt;=100,2,2),FALSE)),"")</f>
        <v/>
      </c>
      <c r="M171" s="122" t="str">
        <f ca="1">IFERROR(IF(C171="","",IF(C171=301,'Print Variations'!$D$5,VLOOKUP(C171,IF(C171&lt;=100,'Enter Closet Order Here'!$F:$L,'Enter Additional Product Here'!$E:$H),IF(C171&lt;=100,7,4),FALSE))),"")</f>
        <v/>
      </c>
      <c r="N171" s="122" t="str">
        <f t="shared" ca="1" si="9"/>
        <v/>
      </c>
      <c r="O171" s="26"/>
      <c r="W171" s="65" t="s">
        <v>258</v>
      </c>
      <c r="X171" s="65" t="s">
        <v>1381</v>
      </c>
      <c r="AC171" s="43" t="str">
        <f ca="1">IF(AC170&lt;'Print Variations'!$F$5,AC170+1,IF(AC170='Print Variations'!$F$5,IF('Print Variations'!$F$7=0,IF('Print Variations'!$D$5="$","",IF(IFERROR(MATCH(301,AC$2:AC170,0),0)&gt;0,"",301)),101),IF(AC170&gt;='Print Variations'!$F$7,IF(OR('Print Variations'!$D$5="$",'Print Variations'!$D$5=0),"",IF(IFERROR(MATCH(301,AC$2:AC170,0),0)&gt;0,"",301)),AC170+1)))</f>
        <v/>
      </c>
    </row>
    <row r="172" spans="2:29">
      <c r="B172" s="26"/>
      <c r="C172" s="43" t="str">
        <f ca="1">IF(C171&lt;'Print Variations'!$F$5,C171+1,IF(C171='Print Variations'!$F$5,IF('Print Variations'!$F$7=0,IF('Print Variations'!$D$5="$","",IF(IFERROR(MATCH(301,C$13:C171,0),0)&gt;0,"",301)),101),IF(C171&gt;='Print Variations'!$F$7,IF(OR('Print Variations'!$D$5="$",'Print Variations'!$D$5=0),"",IF(IFERROR(MATCH(301,C$13:C171,0),0)&gt;0,"",301)),C171+1)))</f>
        <v/>
      </c>
      <c r="D172" s="157" t="str">
        <f ca="1">IFERROR(IF(C172="","",IF(C172=301,"Sales Tax",VLOOKUP(C172,IF(C172&lt;=100,'Enter Closet Order Here'!$F:$H,'Enter Additional Product Here'!$E:$G),IF(C172&lt;=100,2,3),FALSE))),"")</f>
        <v/>
      </c>
      <c r="E172" s="219" t="str">
        <f ca="1">IFERROR(IF(IF(C172=301,"Sales Tax",VLOOKUP(D172,IF(C172&lt;=100,'Print Here'!$W:$X,'Enter Additional Product Here'!$G:$M),IF(C172&lt;=100,2,3),FALSE))=0,"",IF(C172=301,"Sales Tax",VLOOKUP(D172,IF(C172&lt;=100,'Print Here'!$W:$X,'Enter Additional Product Here'!$G:$M),IF(C172&lt;=100,2,3),FALSE))),"")</f>
        <v/>
      </c>
      <c r="F172" s="219"/>
      <c r="G172" s="219"/>
      <c r="H172" s="219"/>
      <c r="I172" s="219"/>
      <c r="J172" s="219"/>
      <c r="K172" s="121" t="str">
        <f ca="1">IFERROR(IF(C172="","",IF(C172=301,"1",VLOOKUP(C172,IF(C172&lt;=100,'Enter Closet Order Here'!$F:$H,'Enter Additional Product Here'!$E:$H),IF(C172&lt;=100,3,2),FALSE))),"")</f>
        <v/>
      </c>
      <c r="L172" s="122" t="str">
        <f ca="1">IFERROR(IF(C172=301,"",VLOOKUP(D172,IF(C172&lt;=100,'Enter Closet Order Here'!$Y:$Z,'Enter Additional Product Here'!$G:$H),IF(C172&lt;=100,2,2),FALSE)),"")</f>
        <v/>
      </c>
      <c r="M172" s="122" t="str">
        <f ca="1">IFERROR(IF(C172="","",IF(C172=301,'Print Variations'!$D$5,VLOOKUP(C172,IF(C172&lt;=100,'Enter Closet Order Here'!$F:$L,'Enter Additional Product Here'!$E:$H),IF(C172&lt;=100,7,4),FALSE))),"")</f>
        <v/>
      </c>
      <c r="N172" s="122" t="str">
        <f t="shared" ca="1" si="9"/>
        <v/>
      </c>
      <c r="O172" s="26"/>
      <c r="W172" s="65" t="s">
        <v>260</v>
      </c>
      <c r="X172" s="65" t="s">
        <v>1366</v>
      </c>
      <c r="AC172" s="43" t="str">
        <f ca="1">IF(AC171&lt;'Print Variations'!$F$5,AC171+1,IF(AC171='Print Variations'!$F$5,IF('Print Variations'!$F$7=0,IF('Print Variations'!$D$5="$","",IF(IFERROR(MATCH(301,AC$2:AC171,0),0)&gt;0,"",301)),101),IF(AC171&gt;='Print Variations'!$F$7,IF(OR('Print Variations'!$D$5="$",'Print Variations'!$D$5=0),"",IF(IFERROR(MATCH(301,AC$2:AC171,0),0)&gt;0,"",301)),AC171+1)))</f>
        <v/>
      </c>
    </row>
    <row r="173" spans="2:29">
      <c r="B173" s="26"/>
      <c r="C173" s="43" t="str">
        <f ca="1">IF(C172&lt;'Print Variations'!$F$5,C172+1,IF(C172='Print Variations'!$F$5,IF('Print Variations'!$F$7=0,IF('Print Variations'!$D$5="$","",IF(IFERROR(MATCH(301,C$13:C172,0),0)&gt;0,"",301)),101),IF(C172&gt;='Print Variations'!$F$7,IF(OR('Print Variations'!$D$5="$",'Print Variations'!$D$5=0),"",IF(IFERROR(MATCH(301,C$13:C172,0),0)&gt;0,"",301)),C172+1)))</f>
        <v/>
      </c>
      <c r="D173" s="157" t="str">
        <f ca="1">IFERROR(IF(C173="","",IF(C173=301,"Sales Tax",VLOOKUP(C173,IF(C173&lt;=100,'Enter Closet Order Here'!$F:$H,'Enter Additional Product Here'!$E:$G),IF(C173&lt;=100,2,3),FALSE))),"")</f>
        <v/>
      </c>
      <c r="E173" s="219" t="str">
        <f ca="1">IFERROR(IF(IF(C173=301,"Sales Tax",VLOOKUP(D173,IF(C173&lt;=100,'Print Here'!$W:$X,'Enter Additional Product Here'!$G:$M),IF(C173&lt;=100,2,3),FALSE))=0,"",IF(C173=301,"Sales Tax",VLOOKUP(D173,IF(C173&lt;=100,'Print Here'!$W:$X,'Enter Additional Product Here'!$G:$M),IF(C173&lt;=100,2,3),FALSE))),"")</f>
        <v/>
      </c>
      <c r="F173" s="219"/>
      <c r="G173" s="219"/>
      <c r="H173" s="219"/>
      <c r="I173" s="219"/>
      <c r="J173" s="219"/>
      <c r="K173" s="121" t="str">
        <f ca="1">IFERROR(IF(C173="","",IF(C173=301,"1",VLOOKUP(C173,IF(C173&lt;=100,'Enter Closet Order Here'!$F:$H,'Enter Additional Product Here'!$E:$H),IF(C173&lt;=100,3,2),FALSE))),"")</f>
        <v/>
      </c>
      <c r="L173" s="122" t="str">
        <f ca="1">IFERROR(IF(C173=301,"",VLOOKUP(D173,IF(C173&lt;=100,'Enter Closet Order Here'!$Y:$Z,'Enter Additional Product Here'!$G:$H),IF(C173&lt;=100,2,2),FALSE)),"")</f>
        <v/>
      </c>
      <c r="M173" s="122" t="str">
        <f ca="1">IFERROR(IF(C173="","",IF(C173=301,'Print Variations'!$D$5,VLOOKUP(C173,IF(C173&lt;=100,'Enter Closet Order Here'!$F:$L,'Enter Additional Product Here'!$E:$H),IF(C173&lt;=100,7,4),FALSE))),"")</f>
        <v/>
      </c>
      <c r="N173" s="122" t="str">
        <f t="shared" ca="1" si="9"/>
        <v/>
      </c>
      <c r="O173" s="26"/>
      <c r="W173" s="65" t="s">
        <v>262</v>
      </c>
      <c r="X173" s="65" t="s">
        <v>1367</v>
      </c>
      <c r="AC173" s="43" t="str">
        <f ca="1">IF(AC172&lt;'Print Variations'!$F$5,AC172+1,IF(AC172='Print Variations'!$F$5,IF('Print Variations'!$F$7=0,IF('Print Variations'!$D$5="$","",IF(IFERROR(MATCH(301,AC$2:AC172,0),0)&gt;0,"",301)),101),IF(AC172&gt;='Print Variations'!$F$7,IF(OR('Print Variations'!$D$5="$",'Print Variations'!$D$5=0),"",IF(IFERROR(MATCH(301,AC$2:AC172,0),0)&gt;0,"",301)),AC172+1)))</f>
        <v/>
      </c>
    </row>
    <row r="174" spans="2:29">
      <c r="B174" s="26"/>
      <c r="C174" s="43" t="str">
        <f ca="1">IF(C173&lt;'Print Variations'!$F$5,C173+1,IF(C173='Print Variations'!$F$5,IF('Print Variations'!$F$7=0,IF('Print Variations'!$D$5="$","",IF(IFERROR(MATCH(301,C$13:C173,0),0)&gt;0,"",301)),101),IF(C173&gt;='Print Variations'!$F$7,IF(OR('Print Variations'!$D$5="$",'Print Variations'!$D$5=0),"",IF(IFERROR(MATCH(301,C$13:C173,0),0)&gt;0,"",301)),C173+1)))</f>
        <v/>
      </c>
      <c r="D174" s="157" t="str">
        <f ca="1">IFERROR(IF(C174="","",IF(C174=301,"Sales Tax",VLOOKUP(C174,IF(C174&lt;=100,'Enter Closet Order Here'!$F:$H,'Enter Additional Product Here'!$E:$G),IF(C174&lt;=100,2,3),FALSE))),"")</f>
        <v/>
      </c>
      <c r="E174" s="219" t="str">
        <f ca="1">IFERROR(IF(IF(C174=301,"Sales Tax",VLOOKUP(D174,IF(C174&lt;=100,'Print Here'!$W:$X,'Enter Additional Product Here'!$G:$M),IF(C174&lt;=100,2,3),FALSE))=0,"",IF(C174=301,"Sales Tax",VLOOKUP(D174,IF(C174&lt;=100,'Print Here'!$W:$X,'Enter Additional Product Here'!$G:$M),IF(C174&lt;=100,2,3),FALSE))),"")</f>
        <v/>
      </c>
      <c r="F174" s="219"/>
      <c r="G174" s="219"/>
      <c r="H174" s="219"/>
      <c r="I174" s="219"/>
      <c r="J174" s="219"/>
      <c r="K174" s="121" t="str">
        <f ca="1">IFERROR(IF(C174="","",IF(C174=301,"1",VLOOKUP(C174,IF(C174&lt;=100,'Enter Closet Order Here'!$F:$H,'Enter Additional Product Here'!$E:$H),IF(C174&lt;=100,3,2),FALSE))),"")</f>
        <v/>
      </c>
      <c r="L174" s="122" t="str">
        <f ca="1">IFERROR(IF(C174=301,"",VLOOKUP(D174,IF(C174&lt;=100,'Enter Closet Order Here'!$Y:$Z,'Enter Additional Product Here'!$G:$H),IF(C174&lt;=100,2,2),FALSE)),"")</f>
        <v/>
      </c>
      <c r="M174" s="122" t="str">
        <f ca="1">IFERROR(IF(C174="","",IF(C174=301,'Print Variations'!$D$5,VLOOKUP(C174,IF(C174&lt;=100,'Enter Closet Order Here'!$F:$L,'Enter Additional Product Here'!$E:$H),IF(C174&lt;=100,7,4),FALSE))),"")</f>
        <v/>
      </c>
      <c r="N174" s="122" t="str">
        <f t="shared" ca="1" si="9"/>
        <v/>
      </c>
      <c r="O174" s="26"/>
      <c r="W174" s="65" t="s">
        <v>264</v>
      </c>
      <c r="X174" s="65" t="s">
        <v>1368</v>
      </c>
      <c r="AC174" s="43" t="str">
        <f ca="1">IF(AC173&lt;'Print Variations'!$F$5,AC173+1,IF(AC173='Print Variations'!$F$5,IF('Print Variations'!$F$7=0,IF('Print Variations'!$D$5="$","",IF(IFERROR(MATCH(301,AC$2:AC173,0),0)&gt;0,"",301)),101),IF(AC173&gt;='Print Variations'!$F$7,IF(OR('Print Variations'!$D$5="$",'Print Variations'!$D$5=0),"",IF(IFERROR(MATCH(301,AC$2:AC173,0),0)&gt;0,"",301)),AC173+1)))</f>
        <v/>
      </c>
    </row>
    <row r="175" spans="2:29">
      <c r="B175" s="26"/>
      <c r="C175" s="43" t="str">
        <f ca="1">IF(C174&lt;'Print Variations'!$F$5,C174+1,IF(C174='Print Variations'!$F$5,IF('Print Variations'!$F$7=0,IF('Print Variations'!$D$5="$","",IF(IFERROR(MATCH(301,C$13:C174,0),0)&gt;0,"",301)),101),IF(C174&gt;='Print Variations'!$F$7,IF(OR('Print Variations'!$D$5="$",'Print Variations'!$D$5=0),"",IF(IFERROR(MATCH(301,C$13:C174,0),0)&gt;0,"",301)),C174+1)))</f>
        <v/>
      </c>
      <c r="D175" s="157" t="str">
        <f ca="1">IFERROR(IF(C175="","",IF(C175=301,"Sales Tax",VLOOKUP(C175,IF(C175&lt;=100,'Enter Closet Order Here'!$F:$H,'Enter Additional Product Here'!$E:$G),IF(C175&lt;=100,2,3),FALSE))),"")</f>
        <v/>
      </c>
      <c r="E175" s="219" t="str">
        <f ca="1">IFERROR(IF(IF(C175=301,"Sales Tax",VLOOKUP(D175,IF(C175&lt;=100,'Print Here'!$W:$X,'Enter Additional Product Here'!$G:$M),IF(C175&lt;=100,2,3),FALSE))=0,"",IF(C175=301,"Sales Tax",VLOOKUP(D175,IF(C175&lt;=100,'Print Here'!$W:$X,'Enter Additional Product Here'!$G:$M),IF(C175&lt;=100,2,3),FALSE))),"")</f>
        <v/>
      </c>
      <c r="F175" s="219"/>
      <c r="G175" s="219"/>
      <c r="H175" s="219"/>
      <c r="I175" s="219"/>
      <c r="J175" s="219"/>
      <c r="K175" s="121" t="str">
        <f ca="1">IFERROR(IF(C175="","",IF(C175=301,"1",VLOOKUP(C175,IF(C175&lt;=100,'Enter Closet Order Here'!$F:$H,'Enter Additional Product Here'!$E:$H),IF(C175&lt;=100,3,2),FALSE))),"")</f>
        <v/>
      </c>
      <c r="L175" s="122" t="str">
        <f ca="1">IFERROR(IF(C175=301,"",VLOOKUP(D175,IF(C175&lt;=100,'Enter Closet Order Here'!$Y:$Z,'Enter Additional Product Here'!$G:$H),IF(C175&lt;=100,2,2),FALSE)),"")</f>
        <v/>
      </c>
      <c r="M175" s="122" t="str">
        <f ca="1">IFERROR(IF(C175="","",IF(C175=301,'Print Variations'!$D$5,VLOOKUP(C175,IF(C175&lt;=100,'Enter Closet Order Here'!$F:$L,'Enter Additional Product Here'!$E:$H),IF(C175&lt;=100,7,4),FALSE))),"")</f>
        <v/>
      </c>
      <c r="N175" s="122" t="str">
        <f t="shared" ca="1" si="9"/>
        <v/>
      </c>
      <c r="O175" s="26"/>
      <c r="W175" s="65" t="s">
        <v>266</v>
      </c>
      <c r="X175" s="65" t="s">
        <v>1369</v>
      </c>
      <c r="AC175" s="43" t="str">
        <f ca="1">IF(AC174&lt;'Print Variations'!$F$5,AC174+1,IF(AC174='Print Variations'!$F$5,IF('Print Variations'!$F$7=0,IF('Print Variations'!$D$5="$","",IF(IFERROR(MATCH(301,AC$2:AC174,0),0)&gt;0,"",301)),101),IF(AC174&gt;='Print Variations'!$F$7,IF(OR('Print Variations'!$D$5="$",'Print Variations'!$D$5=0),"",IF(IFERROR(MATCH(301,AC$2:AC174,0),0)&gt;0,"",301)),AC174+1)))</f>
        <v/>
      </c>
    </row>
    <row r="176" spans="2:29">
      <c r="B176" s="26"/>
      <c r="C176" s="43" t="str">
        <f ca="1">IF(C175&lt;'Print Variations'!$F$5,C175+1,IF(C175='Print Variations'!$F$5,IF('Print Variations'!$F$7=0,IF('Print Variations'!$D$5="$","",IF(IFERROR(MATCH(301,C$13:C175,0),0)&gt;0,"",301)),101),IF(C175&gt;='Print Variations'!$F$7,IF(OR('Print Variations'!$D$5="$",'Print Variations'!$D$5=0),"",IF(IFERROR(MATCH(301,C$13:C175,0),0)&gt;0,"",301)),C175+1)))</f>
        <v/>
      </c>
      <c r="D176" s="157" t="str">
        <f ca="1">IFERROR(IF(C176="","",IF(C176=301,"Sales Tax",VLOOKUP(C176,IF(C176&lt;=100,'Enter Closet Order Here'!$F:$H,'Enter Additional Product Here'!$E:$G),IF(C176&lt;=100,2,3),FALSE))),"")</f>
        <v/>
      </c>
      <c r="E176" s="219" t="str">
        <f ca="1">IFERROR(IF(IF(C176=301,"Sales Tax",VLOOKUP(D176,IF(C176&lt;=100,'Print Here'!$W:$X,'Enter Additional Product Here'!$G:$M),IF(C176&lt;=100,2,3),FALSE))=0,"",IF(C176=301,"Sales Tax",VLOOKUP(D176,IF(C176&lt;=100,'Print Here'!$W:$X,'Enter Additional Product Here'!$G:$M),IF(C176&lt;=100,2,3),FALSE))),"")</f>
        <v/>
      </c>
      <c r="F176" s="219"/>
      <c r="G176" s="219"/>
      <c r="H176" s="219"/>
      <c r="I176" s="219"/>
      <c r="J176" s="219"/>
      <c r="K176" s="121" t="str">
        <f ca="1">IFERROR(IF(C176="","",IF(C176=301,"1",VLOOKUP(C176,IF(C176&lt;=100,'Enter Closet Order Here'!$F:$H,'Enter Additional Product Here'!$E:$H),IF(C176&lt;=100,3,2),FALSE))),"")</f>
        <v/>
      </c>
      <c r="L176" s="122" t="str">
        <f ca="1">IFERROR(IF(C176=301,"",VLOOKUP(D176,IF(C176&lt;=100,'Enter Closet Order Here'!$Y:$Z,'Enter Additional Product Here'!$G:$H),IF(C176&lt;=100,2,2),FALSE)),"")</f>
        <v/>
      </c>
      <c r="M176" s="122" t="str">
        <f ca="1">IFERROR(IF(C176="","",IF(C176=301,'Print Variations'!$D$5,VLOOKUP(C176,IF(C176&lt;=100,'Enter Closet Order Here'!$F:$L,'Enter Additional Product Here'!$E:$H),IF(C176&lt;=100,7,4),FALSE))),"")</f>
        <v/>
      </c>
      <c r="N176" s="122" t="str">
        <f t="shared" ca="1" si="9"/>
        <v/>
      </c>
      <c r="O176" s="26"/>
      <c r="W176" s="65" t="s">
        <v>268</v>
      </c>
      <c r="X176" s="65" t="s">
        <v>1370</v>
      </c>
      <c r="AC176" s="43" t="str">
        <f ca="1">IF(AC175&lt;'Print Variations'!$F$5,AC175+1,IF(AC175='Print Variations'!$F$5,IF('Print Variations'!$F$7=0,IF('Print Variations'!$D$5="$","",IF(IFERROR(MATCH(301,AC$2:AC175,0),0)&gt;0,"",301)),101),IF(AC175&gt;='Print Variations'!$F$7,IF(OR('Print Variations'!$D$5="$",'Print Variations'!$D$5=0),"",IF(IFERROR(MATCH(301,AC$2:AC175,0),0)&gt;0,"",301)),AC175+1)))</f>
        <v/>
      </c>
    </row>
    <row r="177" spans="2:29">
      <c r="B177" s="26"/>
      <c r="C177" s="43" t="str">
        <f ca="1">IF(C176&lt;'Print Variations'!$F$5,C176+1,IF(C176='Print Variations'!$F$5,IF('Print Variations'!$F$7=0,IF('Print Variations'!$D$5="$","",IF(IFERROR(MATCH(301,C$13:C176,0),0)&gt;0,"",301)),101),IF(C176&gt;='Print Variations'!$F$7,IF(OR('Print Variations'!$D$5="$",'Print Variations'!$D$5=0),"",IF(IFERROR(MATCH(301,C$13:C176,0),0)&gt;0,"",301)),C176+1)))</f>
        <v/>
      </c>
      <c r="D177" s="157" t="str">
        <f ca="1">IFERROR(IF(C177="","",IF(C177=301,"Sales Tax",VLOOKUP(C177,IF(C177&lt;=100,'Enter Closet Order Here'!$F:$H,'Enter Additional Product Here'!$E:$G),IF(C177&lt;=100,2,3),FALSE))),"")</f>
        <v/>
      </c>
      <c r="E177" s="219" t="str">
        <f ca="1">IFERROR(IF(IF(C177=301,"Sales Tax",VLOOKUP(D177,IF(C177&lt;=100,'Print Here'!$W:$X,'Enter Additional Product Here'!$G:$M),IF(C177&lt;=100,2,3),FALSE))=0,"",IF(C177=301,"Sales Tax",VLOOKUP(D177,IF(C177&lt;=100,'Print Here'!$W:$X,'Enter Additional Product Here'!$G:$M),IF(C177&lt;=100,2,3),FALSE))),"")</f>
        <v/>
      </c>
      <c r="F177" s="219"/>
      <c r="G177" s="219"/>
      <c r="H177" s="219"/>
      <c r="I177" s="219"/>
      <c r="J177" s="219"/>
      <c r="K177" s="121" t="str">
        <f ca="1">IFERROR(IF(C177="","",IF(C177=301,"1",VLOOKUP(C177,IF(C177&lt;=100,'Enter Closet Order Here'!$F:$H,'Enter Additional Product Here'!$E:$H),IF(C177&lt;=100,3,2),FALSE))),"")</f>
        <v/>
      </c>
      <c r="L177" s="122" t="str">
        <f ca="1">IFERROR(IF(C177=301,"",VLOOKUP(D177,IF(C177&lt;=100,'Enter Closet Order Here'!$Y:$Z,'Enter Additional Product Here'!$G:$H),IF(C177&lt;=100,2,2),FALSE)),"")</f>
        <v/>
      </c>
      <c r="M177" s="122" t="str">
        <f ca="1">IFERROR(IF(C177="","",IF(C177=301,'Print Variations'!$D$5,VLOOKUP(C177,IF(C177&lt;=100,'Enter Closet Order Here'!$F:$L,'Enter Additional Product Here'!$E:$H),IF(C177&lt;=100,7,4),FALSE))),"")</f>
        <v/>
      </c>
      <c r="N177" s="122" t="str">
        <f t="shared" ca="1" si="9"/>
        <v/>
      </c>
      <c r="O177" s="26"/>
      <c r="W177" s="65" t="s">
        <v>270</v>
      </c>
      <c r="X177" s="65" t="s">
        <v>1371</v>
      </c>
      <c r="AC177" s="43" t="str">
        <f ca="1">IF(AC176&lt;'Print Variations'!$F$5,AC176+1,IF(AC176='Print Variations'!$F$5,IF('Print Variations'!$F$7=0,IF('Print Variations'!$D$5="$","",IF(IFERROR(MATCH(301,AC$2:AC176,0),0)&gt;0,"",301)),101),IF(AC176&gt;='Print Variations'!$F$7,IF(OR('Print Variations'!$D$5="$",'Print Variations'!$D$5=0),"",IF(IFERROR(MATCH(301,AC$2:AC176,0),0)&gt;0,"",301)),AC176+1)))</f>
        <v/>
      </c>
    </row>
    <row r="178" spans="2:29">
      <c r="B178" s="26"/>
      <c r="C178" s="43" t="str">
        <f ca="1">IF(C177&lt;'Print Variations'!$F$5,C177+1,IF(C177='Print Variations'!$F$5,IF('Print Variations'!$F$7=0,IF('Print Variations'!$D$5="$","",IF(IFERROR(MATCH(301,C$13:C177,0),0)&gt;0,"",301)),101),IF(C177&gt;='Print Variations'!$F$7,IF(OR('Print Variations'!$D$5="$",'Print Variations'!$D$5=0),"",IF(IFERROR(MATCH(301,C$13:C177,0),0)&gt;0,"",301)),C177+1)))</f>
        <v/>
      </c>
      <c r="D178" s="157" t="str">
        <f ca="1">IFERROR(IF(C178="","",IF(C178=301,"Sales Tax",VLOOKUP(C178,IF(C178&lt;=100,'Enter Closet Order Here'!$F:$H,'Enter Additional Product Here'!$E:$G),IF(C178&lt;=100,2,3),FALSE))),"")</f>
        <v/>
      </c>
      <c r="E178" s="219" t="str">
        <f ca="1">IFERROR(IF(IF(C178=301,"Sales Tax",VLOOKUP(D178,IF(C178&lt;=100,'Print Here'!$W:$X,'Enter Additional Product Here'!$G:$M),IF(C178&lt;=100,2,3),FALSE))=0,"",IF(C178=301,"Sales Tax",VLOOKUP(D178,IF(C178&lt;=100,'Print Here'!$W:$X,'Enter Additional Product Here'!$G:$M),IF(C178&lt;=100,2,3),FALSE))),"")</f>
        <v/>
      </c>
      <c r="F178" s="219"/>
      <c r="G178" s="219"/>
      <c r="H178" s="219"/>
      <c r="I178" s="219"/>
      <c r="J178" s="219"/>
      <c r="K178" s="121" t="str">
        <f ca="1">IFERROR(IF(C178="","",IF(C178=301,"1",VLOOKUP(C178,IF(C178&lt;=100,'Enter Closet Order Here'!$F:$H,'Enter Additional Product Here'!$E:$H),IF(C178&lt;=100,3,2),FALSE))),"")</f>
        <v/>
      </c>
      <c r="L178" s="122" t="str">
        <f ca="1">IFERROR(IF(C178=301,"",VLOOKUP(D178,IF(C178&lt;=100,'Enter Closet Order Here'!$Y:$Z,'Enter Additional Product Here'!$G:$H),IF(C178&lt;=100,2,2),FALSE)),"")</f>
        <v/>
      </c>
      <c r="M178" s="122" t="str">
        <f ca="1">IFERROR(IF(C178="","",IF(C178=301,'Print Variations'!$D$5,VLOOKUP(C178,IF(C178&lt;=100,'Enter Closet Order Here'!$F:$L,'Enter Additional Product Here'!$E:$H),IF(C178&lt;=100,7,4),FALSE))),"")</f>
        <v/>
      </c>
      <c r="N178" s="122" t="str">
        <f t="shared" ca="1" si="9"/>
        <v/>
      </c>
      <c r="O178" s="26"/>
      <c r="W178" s="65" t="s">
        <v>272</v>
      </c>
      <c r="X178" s="65" t="s">
        <v>1372</v>
      </c>
      <c r="AC178" s="43" t="str">
        <f ca="1">IF(AC177&lt;'Print Variations'!$F$5,AC177+1,IF(AC177='Print Variations'!$F$5,IF('Print Variations'!$F$7=0,IF('Print Variations'!$D$5="$","",IF(IFERROR(MATCH(301,AC$2:AC177,0),0)&gt;0,"",301)),101),IF(AC177&gt;='Print Variations'!$F$7,IF(OR('Print Variations'!$D$5="$",'Print Variations'!$D$5=0),"",IF(IFERROR(MATCH(301,AC$2:AC177,0),0)&gt;0,"",301)),AC177+1)))</f>
        <v/>
      </c>
    </row>
    <row r="179" spans="2:29">
      <c r="B179" s="26"/>
      <c r="C179" s="43" t="str">
        <f ca="1">IF(C178&lt;'Print Variations'!$F$5,C178+1,IF(C178='Print Variations'!$F$5,IF('Print Variations'!$F$7=0,IF('Print Variations'!$D$5="$","",IF(IFERROR(MATCH(301,C$13:C178,0),0)&gt;0,"",301)),101),IF(C178&gt;='Print Variations'!$F$7,IF(OR('Print Variations'!$D$5="$",'Print Variations'!$D$5=0),"",IF(IFERROR(MATCH(301,C$13:C178,0),0)&gt;0,"",301)),C178+1)))</f>
        <v/>
      </c>
      <c r="D179" s="157" t="str">
        <f ca="1">IFERROR(IF(C179="","",IF(C179=301,"Sales Tax",VLOOKUP(C179,IF(C179&lt;=100,'Enter Closet Order Here'!$F:$H,'Enter Additional Product Here'!$E:$G),IF(C179&lt;=100,2,3),FALSE))),"")</f>
        <v/>
      </c>
      <c r="E179" s="219" t="str">
        <f ca="1">IFERROR(IF(IF(C179=301,"Sales Tax",VLOOKUP(D179,IF(C179&lt;=100,'Print Here'!$W:$X,'Enter Additional Product Here'!$G:$M),IF(C179&lt;=100,2,3),FALSE))=0,"",IF(C179=301,"Sales Tax",VLOOKUP(D179,IF(C179&lt;=100,'Print Here'!$W:$X,'Enter Additional Product Here'!$G:$M),IF(C179&lt;=100,2,3),FALSE))),"")</f>
        <v/>
      </c>
      <c r="F179" s="219"/>
      <c r="G179" s="219"/>
      <c r="H179" s="219"/>
      <c r="I179" s="219"/>
      <c r="J179" s="219"/>
      <c r="K179" s="121" t="str">
        <f ca="1">IFERROR(IF(C179="","",IF(C179=301,"1",VLOOKUP(C179,IF(C179&lt;=100,'Enter Closet Order Here'!$F:$H,'Enter Additional Product Here'!$E:$H),IF(C179&lt;=100,3,2),FALSE))),"")</f>
        <v/>
      </c>
      <c r="L179" s="122" t="str">
        <f ca="1">IFERROR(IF(C179=301,"",VLOOKUP(D179,IF(C179&lt;=100,'Enter Closet Order Here'!$Y:$Z,'Enter Additional Product Here'!$G:$H),IF(C179&lt;=100,2,2),FALSE)),"")</f>
        <v/>
      </c>
      <c r="M179" s="122" t="str">
        <f ca="1">IFERROR(IF(C179="","",IF(C179=301,'Print Variations'!$D$5,VLOOKUP(C179,IF(C179&lt;=100,'Enter Closet Order Here'!$F:$L,'Enter Additional Product Here'!$E:$H),IF(C179&lt;=100,7,4),FALSE))),"")</f>
        <v/>
      </c>
      <c r="N179" s="122" t="str">
        <f t="shared" ca="1" si="9"/>
        <v/>
      </c>
      <c r="O179" s="26"/>
      <c r="W179" s="65" t="s">
        <v>274</v>
      </c>
      <c r="X179" s="65" t="s">
        <v>1373</v>
      </c>
      <c r="AC179" s="43" t="str">
        <f ca="1">IF(AC178&lt;'Print Variations'!$F$5,AC178+1,IF(AC178='Print Variations'!$F$5,IF('Print Variations'!$F$7=0,IF('Print Variations'!$D$5="$","",IF(IFERROR(MATCH(301,AC$2:AC178,0),0)&gt;0,"",301)),101),IF(AC178&gt;='Print Variations'!$F$7,IF(OR('Print Variations'!$D$5="$",'Print Variations'!$D$5=0),"",IF(IFERROR(MATCH(301,AC$2:AC178,0),0)&gt;0,"",301)),AC178+1)))</f>
        <v/>
      </c>
    </row>
    <row r="180" spans="2:29">
      <c r="B180" s="26"/>
      <c r="C180" s="43" t="str">
        <f ca="1">IF(C179&lt;'Print Variations'!$F$5,C179+1,IF(C179='Print Variations'!$F$5,IF('Print Variations'!$F$7=0,IF('Print Variations'!$D$5="$","",IF(IFERROR(MATCH(301,C$13:C179,0),0)&gt;0,"",301)),101),IF(C179&gt;='Print Variations'!$F$7,IF(OR('Print Variations'!$D$5="$",'Print Variations'!$D$5=0),"",IF(IFERROR(MATCH(301,C$13:C179,0),0)&gt;0,"",301)),C179+1)))</f>
        <v/>
      </c>
      <c r="D180" s="157" t="str">
        <f ca="1">IFERROR(IF(C180="","",IF(C180=301,"Sales Tax",VLOOKUP(C180,IF(C180&lt;=100,'Enter Closet Order Here'!$F:$H,'Enter Additional Product Here'!$E:$G),IF(C180&lt;=100,2,3),FALSE))),"")</f>
        <v/>
      </c>
      <c r="E180" s="219" t="str">
        <f ca="1">IFERROR(IF(IF(C180=301,"Sales Tax",VLOOKUP(D180,IF(C180&lt;=100,'Print Here'!$W:$X,'Enter Additional Product Here'!$G:$M),IF(C180&lt;=100,2,3),FALSE))=0,"",IF(C180=301,"Sales Tax",VLOOKUP(D180,IF(C180&lt;=100,'Print Here'!$W:$X,'Enter Additional Product Here'!$G:$M),IF(C180&lt;=100,2,3),FALSE))),"")</f>
        <v/>
      </c>
      <c r="F180" s="219"/>
      <c r="G180" s="219"/>
      <c r="H180" s="219"/>
      <c r="I180" s="219"/>
      <c r="J180" s="219"/>
      <c r="K180" s="121" t="str">
        <f ca="1">IFERROR(IF(C180="","",IF(C180=301,"1",VLOOKUP(C180,IF(C180&lt;=100,'Enter Closet Order Here'!$F:$H,'Enter Additional Product Here'!$E:$H),IF(C180&lt;=100,3,2),FALSE))),"")</f>
        <v/>
      </c>
      <c r="L180" s="122" t="str">
        <f ca="1">IFERROR(IF(C180=301,"",VLOOKUP(D180,IF(C180&lt;=100,'Enter Closet Order Here'!$Y:$Z,'Enter Additional Product Here'!$G:$H),IF(C180&lt;=100,2,2),FALSE)),"")</f>
        <v/>
      </c>
      <c r="M180" s="122" t="str">
        <f ca="1">IFERROR(IF(C180="","",IF(C180=301,'Print Variations'!$D$5,VLOOKUP(C180,IF(C180&lt;=100,'Enter Closet Order Here'!$F:$L,'Enter Additional Product Here'!$E:$H),IF(C180&lt;=100,7,4),FALSE))),"")</f>
        <v/>
      </c>
      <c r="N180" s="122" t="str">
        <f t="shared" ca="1" si="9"/>
        <v/>
      </c>
      <c r="O180" s="26"/>
      <c r="W180" s="65" t="s">
        <v>276</v>
      </c>
      <c r="X180" s="65" t="s">
        <v>1374</v>
      </c>
      <c r="AC180" s="43" t="str">
        <f ca="1">IF(AC179&lt;'Print Variations'!$F$5,AC179+1,IF(AC179='Print Variations'!$F$5,IF('Print Variations'!$F$7=0,IF('Print Variations'!$D$5="$","",IF(IFERROR(MATCH(301,AC$2:AC179,0),0)&gt;0,"",301)),101),IF(AC179&gt;='Print Variations'!$F$7,IF(OR('Print Variations'!$D$5="$",'Print Variations'!$D$5=0),"",IF(IFERROR(MATCH(301,AC$2:AC179,0),0)&gt;0,"",301)),AC179+1)))</f>
        <v/>
      </c>
    </row>
    <row r="181" spans="2:29">
      <c r="B181" s="26"/>
      <c r="C181" s="43" t="str">
        <f ca="1">IF(C180&lt;'Print Variations'!$F$5,C180+1,IF(C180='Print Variations'!$F$5,IF('Print Variations'!$F$7=0,IF('Print Variations'!$D$5="$","",IF(IFERROR(MATCH(301,C$13:C180,0),0)&gt;0,"",301)),101),IF(C180&gt;='Print Variations'!$F$7,IF(OR('Print Variations'!$D$5="$",'Print Variations'!$D$5=0),"",IF(IFERROR(MATCH(301,C$13:C180,0),0)&gt;0,"",301)),C180+1)))</f>
        <v/>
      </c>
      <c r="D181" s="157" t="str">
        <f ca="1">IFERROR(IF(C181="","",IF(C181=301,"Sales Tax",VLOOKUP(C181,IF(C181&lt;=100,'Enter Closet Order Here'!$F:$H,'Enter Additional Product Here'!$E:$G),IF(C181&lt;=100,2,3),FALSE))),"")</f>
        <v/>
      </c>
      <c r="E181" s="219" t="str">
        <f ca="1">IFERROR(IF(IF(C181=301,"Sales Tax",VLOOKUP(D181,IF(C181&lt;=100,'Print Here'!$W:$X,'Enter Additional Product Here'!$G:$M),IF(C181&lt;=100,2,3),FALSE))=0,"",IF(C181=301,"Sales Tax",VLOOKUP(D181,IF(C181&lt;=100,'Print Here'!$W:$X,'Enter Additional Product Here'!$G:$M),IF(C181&lt;=100,2,3),FALSE))),"")</f>
        <v/>
      </c>
      <c r="F181" s="219"/>
      <c r="G181" s="219"/>
      <c r="H181" s="219"/>
      <c r="I181" s="219"/>
      <c r="J181" s="219"/>
      <c r="K181" s="121" t="str">
        <f ca="1">IFERROR(IF(C181="","",IF(C181=301,"1",VLOOKUP(C181,IF(C181&lt;=100,'Enter Closet Order Here'!$F:$H,'Enter Additional Product Here'!$E:$H),IF(C181&lt;=100,3,2),FALSE))),"")</f>
        <v/>
      </c>
      <c r="L181" s="122" t="str">
        <f ca="1">IFERROR(IF(C181=301,"",VLOOKUP(D181,IF(C181&lt;=100,'Enter Closet Order Here'!$Y:$Z,'Enter Additional Product Here'!$G:$H),IF(C181&lt;=100,2,2),FALSE)),"")</f>
        <v/>
      </c>
      <c r="M181" s="122" t="str">
        <f ca="1">IFERROR(IF(C181="","",IF(C181=301,'Print Variations'!$D$5,VLOOKUP(C181,IF(C181&lt;=100,'Enter Closet Order Here'!$F:$L,'Enter Additional Product Here'!$E:$H),IF(C181&lt;=100,7,4),FALSE))),"")</f>
        <v/>
      </c>
      <c r="N181" s="122" t="str">
        <f t="shared" ca="1" si="9"/>
        <v/>
      </c>
      <c r="O181" s="26"/>
      <c r="W181" s="65" t="s">
        <v>278</v>
      </c>
      <c r="X181" s="65" t="s">
        <v>1375</v>
      </c>
      <c r="AC181" s="43" t="str">
        <f ca="1">IF(AC180&lt;'Print Variations'!$F$5,AC180+1,IF(AC180='Print Variations'!$F$5,IF('Print Variations'!$F$7=0,IF('Print Variations'!$D$5="$","",IF(IFERROR(MATCH(301,AC$2:AC180,0),0)&gt;0,"",301)),101),IF(AC180&gt;='Print Variations'!$F$7,IF(OR('Print Variations'!$D$5="$",'Print Variations'!$D$5=0),"",IF(IFERROR(MATCH(301,AC$2:AC180,0),0)&gt;0,"",301)),AC180+1)))</f>
        <v/>
      </c>
    </row>
    <row r="182" spans="2:29">
      <c r="B182" s="26"/>
      <c r="C182" s="43" t="str">
        <f ca="1">IF(C181&lt;'Print Variations'!$F$5,C181+1,IF(C181='Print Variations'!$F$5,IF('Print Variations'!$F$7=0,IF('Print Variations'!$D$5="$","",IF(IFERROR(MATCH(301,C$13:C181,0),0)&gt;0,"",301)),101),IF(C181&gt;='Print Variations'!$F$7,IF(OR('Print Variations'!$D$5="$",'Print Variations'!$D$5=0),"",IF(IFERROR(MATCH(301,C$13:C181,0),0)&gt;0,"",301)),C181+1)))</f>
        <v/>
      </c>
      <c r="D182" s="157" t="str">
        <f ca="1">IFERROR(IF(C182="","",IF(C182=301,"Sales Tax",VLOOKUP(C182,IF(C182&lt;=100,'Enter Closet Order Here'!$F:$H,'Enter Additional Product Here'!$E:$G),IF(C182&lt;=100,2,3),FALSE))),"")</f>
        <v/>
      </c>
      <c r="E182" s="219" t="str">
        <f ca="1">IFERROR(IF(IF(C182=301,"Sales Tax",VLOOKUP(D182,IF(C182&lt;=100,'Print Here'!$W:$X,'Enter Additional Product Here'!$G:$M),IF(C182&lt;=100,2,3),FALSE))=0,"",IF(C182=301,"Sales Tax",VLOOKUP(D182,IF(C182&lt;=100,'Print Here'!$W:$X,'Enter Additional Product Here'!$G:$M),IF(C182&lt;=100,2,3),FALSE))),"")</f>
        <v/>
      </c>
      <c r="F182" s="219"/>
      <c r="G182" s="219"/>
      <c r="H182" s="219"/>
      <c r="I182" s="219"/>
      <c r="J182" s="219"/>
      <c r="K182" s="121" t="str">
        <f ca="1">IFERROR(IF(C182="","",IF(C182=301,"1",VLOOKUP(C182,IF(C182&lt;=100,'Enter Closet Order Here'!$F:$H,'Enter Additional Product Here'!$E:$H),IF(C182&lt;=100,3,2),FALSE))),"")</f>
        <v/>
      </c>
      <c r="L182" s="122" t="str">
        <f ca="1">IFERROR(IF(C182=301,"",VLOOKUP(D182,IF(C182&lt;=100,'Enter Closet Order Here'!$Y:$Z,'Enter Additional Product Here'!$G:$H),IF(C182&lt;=100,2,2),FALSE)),"")</f>
        <v/>
      </c>
      <c r="M182" s="122" t="str">
        <f ca="1">IFERROR(IF(C182="","",IF(C182=301,'Print Variations'!$D$5,VLOOKUP(C182,IF(C182&lt;=100,'Enter Closet Order Here'!$F:$L,'Enter Additional Product Here'!$E:$H),IF(C182&lt;=100,7,4),FALSE))),"")</f>
        <v/>
      </c>
      <c r="N182" s="122" t="str">
        <f t="shared" ca="1" si="9"/>
        <v/>
      </c>
      <c r="O182" s="26"/>
      <c r="W182" s="65" t="s">
        <v>280</v>
      </c>
      <c r="X182" s="65" t="s">
        <v>1376</v>
      </c>
      <c r="AC182" s="43" t="str">
        <f ca="1">IF(AC181&lt;'Print Variations'!$F$5,AC181+1,IF(AC181='Print Variations'!$F$5,IF('Print Variations'!$F$7=0,IF('Print Variations'!$D$5="$","",IF(IFERROR(MATCH(301,AC$2:AC181,0),0)&gt;0,"",301)),101),IF(AC181&gt;='Print Variations'!$F$7,IF(OR('Print Variations'!$D$5="$",'Print Variations'!$D$5=0),"",IF(IFERROR(MATCH(301,AC$2:AC181,0),0)&gt;0,"",301)),AC181+1)))</f>
        <v/>
      </c>
    </row>
    <row r="183" spans="2:29">
      <c r="B183" s="26"/>
      <c r="C183" s="43" t="str">
        <f ca="1">IF(C182&lt;'Print Variations'!$F$5,C182+1,IF(C182='Print Variations'!$F$5,IF('Print Variations'!$F$7=0,IF('Print Variations'!$D$5="$","",IF(IFERROR(MATCH(301,C$13:C182,0),0)&gt;0,"",301)),101),IF(C182&gt;='Print Variations'!$F$7,IF(OR('Print Variations'!$D$5="$",'Print Variations'!$D$5=0),"",IF(IFERROR(MATCH(301,C$13:C182,0),0)&gt;0,"",301)),C182+1)))</f>
        <v/>
      </c>
      <c r="D183" s="157" t="str">
        <f ca="1">IFERROR(IF(C183="","",IF(C183=301,"Sales Tax",VLOOKUP(C183,IF(C183&lt;=100,'Enter Closet Order Here'!$F:$H,'Enter Additional Product Here'!$E:$G),IF(C183&lt;=100,2,3),FALSE))),"")</f>
        <v/>
      </c>
      <c r="E183" s="219" t="str">
        <f ca="1">IFERROR(IF(IF(C183=301,"Sales Tax",VLOOKUP(D183,IF(C183&lt;=100,'Print Here'!$W:$X,'Enter Additional Product Here'!$G:$M),IF(C183&lt;=100,2,3),FALSE))=0,"",IF(C183=301,"Sales Tax",VLOOKUP(D183,IF(C183&lt;=100,'Print Here'!$W:$X,'Enter Additional Product Here'!$G:$M),IF(C183&lt;=100,2,3),FALSE))),"")</f>
        <v/>
      </c>
      <c r="F183" s="219"/>
      <c r="G183" s="219"/>
      <c r="H183" s="219"/>
      <c r="I183" s="219"/>
      <c r="J183" s="219"/>
      <c r="K183" s="121" t="str">
        <f ca="1">IFERROR(IF(C183="","",IF(C183=301,"1",VLOOKUP(C183,IF(C183&lt;=100,'Enter Closet Order Here'!$F:$H,'Enter Additional Product Here'!$E:$H),IF(C183&lt;=100,3,2),FALSE))),"")</f>
        <v/>
      </c>
      <c r="L183" s="122" t="str">
        <f ca="1">IFERROR(IF(C183=301,"",VLOOKUP(D183,IF(C183&lt;=100,'Enter Closet Order Here'!$Y:$Z,'Enter Additional Product Here'!$G:$H),IF(C183&lt;=100,2,2),FALSE)),"")</f>
        <v/>
      </c>
      <c r="M183" s="122" t="str">
        <f ca="1">IFERROR(IF(C183="","",IF(C183=301,'Print Variations'!$D$5,VLOOKUP(C183,IF(C183&lt;=100,'Enter Closet Order Here'!$F:$L,'Enter Additional Product Here'!$E:$H),IF(C183&lt;=100,7,4),FALSE))),"")</f>
        <v/>
      </c>
      <c r="N183" s="122" t="str">
        <f t="shared" ca="1" si="9"/>
        <v/>
      </c>
      <c r="O183" s="26"/>
      <c r="W183" s="65" t="s">
        <v>282</v>
      </c>
      <c r="X183" s="65" t="s">
        <v>1377</v>
      </c>
      <c r="AC183" s="43" t="str">
        <f ca="1">IF(AC182&lt;'Print Variations'!$F$5,AC182+1,IF(AC182='Print Variations'!$F$5,IF('Print Variations'!$F$7=0,IF('Print Variations'!$D$5="$","",IF(IFERROR(MATCH(301,AC$2:AC182,0),0)&gt;0,"",301)),101),IF(AC182&gt;='Print Variations'!$F$7,IF(OR('Print Variations'!$D$5="$",'Print Variations'!$D$5=0),"",IF(IFERROR(MATCH(301,AC$2:AC182,0),0)&gt;0,"",301)),AC182+1)))</f>
        <v/>
      </c>
    </row>
    <row r="184" spans="2:29">
      <c r="B184" s="26"/>
      <c r="C184" s="43" t="str">
        <f ca="1">IF(C183&lt;'Print Variations'!$F$5,C183+1,IF(C183='Print Variations'!$F$5,IF('Print Variations'!$F$7=0,IF('Print Variations'!$D$5="$","",IF(IFERROR(MATCH(301,C$13:C183,0),0)&gt;0,"",301)),101),IF(C183&gt;='Print Variations'!$F$7,IF(OR('Print Variations'!$D$5="$",'Print Variations'!$D$5=0),"",IF(IFERROR(MATCH(301,C$13:C183,0),0)&gt;0,"",301)),C183+1)))</f>
        <v/>
      </c>
      <c r="D184" s="157" t="str">
        <f ca="1">IFERROR(IF(C184="","",IF(C184=301,"Sales Tax",VLOOKUP(C184,IF(C184&lt;=100,'Enter Closet Order Here'!$F:$H,'Enter Additional Product Here'!$E:$G),IF(C184&lt;=100,2,3),FALSE))),"")</f>
        <v/>
      </c>
      <c r="E184" s="219" t="str">
        <f ca="1">IFERROR(IF(IF(C184=301,"Sales Tax",VLOOKUP(D184,IF(C184&lt;=100,'Print Here'!$W:$X,'Enter Additional Product Here'!$G:$M),IF(C184&lt;=100,2,3),FALSE))=0,"",IF(C184=301,"Sales Tax",VLOOKUP(D184,IF(C184&lt;=100,'Print Here'!$W:$X,'Enter Additional Product Here'!$G:$M),IF(C184&lt;=100,2,3),FALSE))),"")</f>
        <v/>
      </c>
      <c r="F184" s="219"/>
      <c r="G184" s="219"/>
      <c r="H184" s="219"/>
      <c r="I184" s="219"/>
      <c r="J184" s="219"/>
      <c r="K184" s="121" t="str">
        <f ca="1">IFERROR(IF(C184="","",IF(C184=301,"1",VLOOKUP(C184,IF(C184&lt;=100,'Enter Closet Order Here'!$F:$H,'Enter Additional Product Here'!$E:$H),IF(C184&lt;=100,3,2),FALSE))),"")</f>
        <v/>
      </c>
      <c r="L184" s="122" t="str">
        <f ca="1">IFERROR(IF(C184=301,"",VLOOKUP(D184,IF(C184&lt;=100,'Enter Closet Order Here'!$Y:$Z,'Enter Additional Product Here'!$G:$H),IF(C184&lt;=100,2,2),FALSE)),"")</f>
        <v/>
      </c>
      <c r="M184" s="122" t="str">
        <f ca="1">IFERROR(IF(C184="","",IF(C184=301,'Print Variations'!$D$5,VLOOKUP(C184,IF(C184&lt;=100,'Enter Closet Order Here'!$F:$L,'Enter Additional Product Here'!$E:$H),IF(C184&lt;=100,7,4),FALSE))),"")</f>
        <v/>
      </c>
      <c r="N184" s="122" t="str">
        <f t="shared" ca="1" si="9"/>
        <v/>
      </c>
      <c r="O184" s="26"/>
      <c r="W184" s="65" t="s">
        <v>284</v>
      </c>
      <c r="X184" s="65" t="s">
        <v>1378</v>
      </c>
      <c r="AC184" s="43" t="str">
        <f ca="1">IF(AC183&lt;'Print Variations'!$F$5,AC183+1,IF(AC183='Print Variations'!$F$5,IF('Print Variations'!$F$7=0,IF('Print Variations'!$D$5="$","",IF(IFERROR(MATCH(301,AC$2:AC183,0),0)&gt;0,"",301)),101),IF(AC183&gt;='Print Variations'!$F$7,IF(OR('Print Variations'!$D$5="$",'Print Variations'!$D$5=0),"",IF(IFERROR(MATCH(301,AC$2:AC183,0),0)&gt;0,"",301)),AC183+1)))</f>
        <v/>
      </c>
    </row>
    <row r="185" spans="2:29">
      <c r="B185" s="26"/>
      <c r="C185" s="43" t="str">
        <f ca="1">IF(C184&lt;'Print Variations'!$F$5,C184+1,IF(C184='Print Variations'!$F$5,IF('Print Variations'!$F$7=0,IF('Print Variations'!$D$5="$","",IF(IFERROR(MATCH(301,C$13:C184,0),0)&gt;0,"",301)),101),IF(C184&gt;='Print Variations'!$F$7,IF(OR('Print Variations'!$D$5="$",'Print Variations'!$D$5=0),"",IF(IFERROR(MATCH(301,C$13:C184,0),0)&gt;0,"",301)),C184+1)))</f>
        <v/>
      </c>
      <c r="D185" s="157" t="str">
        <f ca="1">IFERROR(IF(C185="","",IF(C185=301,"Sales Tax",VLOOKUP(C185,IF(C185&lt;=100,'Enter Closet Order Here'!$F:$H,'Enter Additional Product Here'!$E:$G),IF(C185&lt;=100,2,3),FALSE))),"")</f>
        <v/>
      </c>
      <c r="E185" s="219" t="str">
        <f ca="1">IFERROR(IF(IF(C185=301,"Sales Tax",VLOOKUP(D185,IF(C185&lt;=100,'Print Here'!$W:$X,'Enter Additional Product Here'!$G:$M),IF(C185&lt;=100,2,3),FALSE))=0,"",IF(C185=301,"Sales Tax",VLOOKUP(D185,IF(C185&lt;=100,'Print Here'!$W:$X,'Enter Additional Product Here'!$G:$M),IF(C185&lt;=100,2,3),FALSE))),"")</f>
        <v/>
      </c>
      <c r="F185" s="219"/>
      <c r="G185" s="219"/>
      <c r="H185" s="219"/>
      <c r="I185" s="219"/>
      <c r="J185" s="219"/>
      <c r="K185" s="121" t="str">
        <f ca="1">IFERROR(IF(C185="","",IF(C185=301,"1",VLOOKUP(C185,IF(C185&lt;=100,'Enter Closet Order Here'!$F:$H,'Enter Additional Product Here'!$E:$H),IF(C185&lt;=100,3,2),FALSE))),"")</f>
        <v/>
      </c>
      <c r="L185" s="122" t="str">
        <f ca="1">IFERROR(IF(C185=301,"",VLOOKUP(D185,IF(C185&lt;=100,'Enter Closet Order Here'!$Y:$Z,'Enter Additional Product Here'!$G:$H),IF(C185&lt;=100,2,2),FALSE)),"")</f>
        <v/>
      </c>
      <c r="M185" s="122" t="str">
        <f ca="1">IFERROR(IF(C185="","",IF(C185=301,'Print Variations'!$D$5,VLOOKUP(C185,IF(C185&lt;=100,'Enter Closet Order Here'!$F:$L,'Enter Additional Product Here'!$E:$H),IF(C185&lt;=100,7,4),FALSE))),"")</f>
        <v/>
      </c>
      <c r="N185" s="122" t="str">
        <f t="shared" ca="1" si="9"/>
        <v/>
      </c>
      <c r="O185" s="26"/>
      <c r="W185" s="65" t="s">
        <v>286</v>
      </c>
      <c r="X185" s="65" t="s">
        <v>1379</v>
      </c>
      <c r="AC185" s="43" t="str">
        <f ca="1">IF(AC184&lt;'Print Variations'!$F$5,AC184+1,IF(AC184='Print Variations'!$F$5,IF('Print Variations'!$F$7=0,IF('Print Variations'!$D$5="$","",IF(IFERROR(MATCH(301,AC$2:AC184,0),0)&gt;0,"",301)),101),IF(AC184&gt;='Print Variations'!$F$7,IF(OR('Print Variations'!$D$5="$",'Print Variations'!$D$5=0),"",IF(IFERROR(MATCH(301,AC$2:AC184,0),0)&gt;0,"",301)),AC184+1)))</f>
        <v/>
      </c>
    </row>
    <row r="186" spans="2:29">
      <c r="B186" s="26"/>
      <c r="C186" s="43" t="str">
        <f ca="1">IF(C185&lt;'Print Variations'!$F$5,C185+1,IF(C185='Print Variations'!$F$5,IF('Print Variations'!$F$7=0,IF('Print Variations'!$D$5="$","",IF(IFERROR(MATCH(301,C$13:C185,0),0)&gt;0,"",301)),101),IF(C185&gt;='Print Variations'!$F$7,IF(OR('Print Variations'!$D$5="$",'Print Variations'!$D$5=0),"",IF(IFERROR(MATCH(301,C$13:C185,0),0)&gt;0,"",301)),C185+1)))</f>
        <v/>
      </c>
      <c r="D186" s="157" t="str">
        <f ca="1">IFERROR(IF(C186="","",IF(C186=301,"Sales Tax",VLOOKUP(C186,IF(C186&lt;=100,'Enter Closet Order Here'!$F:$H,'Enter Additional Product Here'!$E:$G),IF(C186&lt;=100,2,3),FALSE))),"")</f>
        <v/>
      </c>
      <c r="E186" s="219" t="str">
        <f ca="1">IFERROR(IF(IF(C186=301,"Sales Tax",VLOOKUP(D186,IF(C186&lt;=100,'Print Here'!$W:$X,'Enter Additional Product Here'!$G:$M),IF(C186&lt;=100,2,3),FALSE))=0,"",IF(C186=301,"Sales Tax",VLOOKUP(D186,IF(C186&lt;=100,'Print Here'!$W:$X,'Enter Additional Product Here'!$G:$M),IF(C186&lt;=100,2,3),FALSE))),"")</f>
        <v/>
      </c>
      <c r="F186" s="219"/>
      <c r="G186" s="219"/>
      <c r="H186" s="219"/>
      <c r="I186" s="219"/>
      <c r="J186" s="219"/>
      <c r="K186" s="121" t="str">
        <f ca="1">IFERROR(IF(C186="","",IF(C186=301,"1",VLOOKUP(C186,IF(C186&lt;=100,'Enter Closet Order Here'!$F:$H,'Enter Additional Product Here'!$E:$H),IF(C186&lt;=100,3,2),FALSE))),"")</f>
        <v/>
      </c>
      <c r="L186" s="122" t="str">
        <f ca="1">IFERROR(IF(C186=301,"",VLOOKUP(D186,IF(C186&lt;=100,'Enter Closet Order Here'!$Y:$Z,'Enter Additional Product Here'!$G:$H),IF(C186&lt;=100,2,2),FALSE)),"")</f>
        <v/>
      </c>
      <c r="M186" s="122" t="str">
        <f ca="1">IFERROR(IF(C186="","",IF(C186=301,'Print Variations'!$D$5,VLOOKUP(C186,IF(C186&lt;=100,'Enter Closet Order Here'!$F:$L,'Enter Additional Product Here'!$E:$H),IF(C186&lt;=100,7,4),FALSE))),"")</f>
        <v/>
      </c>
      <c r="N186" s="122" t="str">
        <f t="shared" ca="1" si="9"/>
        <v/>
      </c>
      <c r="O186" s="26"/>
      <c r="W186" s="65" t="s">
        <v>288</v>
      </c>
      <c r="X186" s="65" t="s">
        <v>1380</v>
      </c>
      <c r="AC186" s="43" t="str">
        <f ca="1">IF(AC185&lt;'Print Variations'!$F$5,AC185+1,IF(AC185='Print Variations'!$F$5,IF('Print Variations'!$F$7=0,IF('Print Variations'!$D$5="$","",IF(IFERROR(MATCH(301,AC$2:AC185,0),0)&gt;0,"",301)),101),IF(AC185&gt;='Print Variations'!$F$7,IF(OR('Print Variations'!$D$5="$",'Print Variations'!$D$5=0),"",IF(IFERROR(MATCH(301,AC$2:AC185,0),0)&gt;0,"",301)),AC185+1)))</f>
        <v/>
      </c>
    </row>
    <row r="187" spans="2:29">
      <c r="B187" s="26"/>
      <c r="C187" s="43" t="str">
        <f ca="1">IF(C186&lt;'Print Variations'!$F$5,C186+1,IF(C186='Print Variations'!$F$5,IF('Print Variations'!$F$7=0,IF('Print Variations'!$D$5="$","",IF(IFERROR(MATCH(301,C$13:C186,0),0)&gt;0,"",301)),101),IF(C186&gt;='Print Variations'!$F$7,IF(OR('Print Variations'!$D$5="$",'Print Variations'!$D$5=0),"",IF(IFERROR(MATCH(301,C$13:C186,0),0)&gt;0,"",301)),C186+1)))</f>
        <v/>
      </c>
      <c r="D187" s="157" t="str">
        <f ca="1">IFERROR(IF(C187="","",IF(C187=301,"Sales Tax",VLOOKUP(C187,IF(C187&lt;=100,'Enter Closet Order Here'!$F:$H,'Enter Additional Product Here'!$E:$G),IF(C187&lt;=100,2,3),FALSE))),"")</f>
        <v/>
      </c>
      <c r="E187" s="219" t="str">
        <f ca="1">IFERROR(IF(IF(C187=301,"Sales Tax",VLOOKUP(D187,IF(C187&lt;=100,'Print Here'!$W:$X,'Enter Additional Product Here'!$G:$M),IF(C187&lt;=100,2,3),FALSE))=0,"",IF(C187=301,"Sales Tax",VLOOKUP(D187,IF(C187&lt;=100,'Print Here'!$W:$X,'Enter Additional Product Here'!$G:$M),IF(C187&lt;=100,2,3),FALSE))),"")</f>
        <v/>
      </c>
      <c r="F187" s="219"/>
      <c r="G187" s="219"/>
      <c r="H187" s="219"/>
      <c r="I187" s="219"/>
      <c r="J187" s="219"/>
      <c r="K187" s="121" t="str">
        <f ca="1">IFERROR(IF(C187="","",IF(C187=301,"1",VLOOKUP(C187,IF(C187&lt;=100,'Enter Closet Order Here'!$F:$H,'Enter Additional Product Here'!$E:$H),IF(C187&lt;=100,3,2),FALSE))),"")</f>
        <v/>
      </c>
      <c r="L187" s="122" t="str">
        <f ca="1">IFERROR(IF(C187=301,"",VLOOKUP(D187,IF(C187&lt;=100,'Enter Closet Order Here'!$Y:$Z,'Enter Additional Product Here'!$G:$H),IF(C187&lt;=100,2,2),FALSE)),"")</f>
        <v/>
      </c>
      <c r="M187" s="122" t="str">
        <f ca="1">IFERROR(IF(C187="","",IF(C187=301,'Print Variations'!$D$5,VLOOKUP(C187,IF(C187&lt;=100,'Enter Closet Order Here'!$F:$L,'Enter Additional Product Here'!$E:$H),IF(C187&lt;=100,7,4),FALSE))),"")</f>
        <v/>
      </c>
      <c r="N187" s="122" t="str">
        <f t="shared" ca="1" si="9"/>
        <v/>
      </c>
      <c r="O187" s="26"/>
      <c r="W187" s="65" t="s">
        <v>290</v>
      </c>
      <c r="X187" s="65" t="s">
        <v>1381</v>
      </c>
      <c r="AC187" s="43" t="str">
        <f ca="1">IF(AC186&lt;'Print Variations'!$F$5,AC186+1,IF(AC186='Print Variations'!$F$5,IF('Print Variations'!$F$7=0,IF('Print Variations'!$D$5="$","",IF(IFERROR(MATCH(301,AC$2:AC186,0),0)&gt;0,"",301)),101),IF(AC186&gt;='Print Variations'!$F$7,IF(OR('Print Variations'!$D$5="$",'Print Variations'!$D$5=0),"",IF(IFERROR(MATCH(301,AC$2:AC186,0),0)&gt;0,"",301)),AC186+1)))</f>
        <v/>
      </c>
    </row>
    <row r="188" spans="2:29">
      <c r="B188" s="26"/>
      <c r="C188" s="43" t="str">
        <f ca="1">IF(C187&lt;'Print Variations'!$F$5,C187+1,IF(C187='Print Variations'!$F$5,IF('Print Variations'!$F$7=0,IF('Print Variations'!$D$5="$","",IF(IFERROR(MATCH(301,C$13:C187,0),0)&gt;0,"",301)),101),IF(C187&gt;='Print Variations'!$F$7,IF(OR('Print Variations'!$D$5="$",'Print Variations'!$D$5=0),"",IF(IFERROR(MATCH(301,C$13:C187,0),0)&gt;0,"",301)),C187+1)))</f>
        <v/>
      </c>
      <c r="D188" s="157" t="str">
        <f ca="1">IFERROR(IF(C188="","",IF(C188=301,"Sales Tax",VLOOKUP(C188,IF(C188&lt;=100,'Enter Closet Order Here'!$F:$H,'Enter Additional Product Here'!$E:$G),IF(C188&lt;=100,2,3),FALSE))),"")</f>
        <v/>
      </c>
      <c r="E188" s="219" t="str">
        <f ca="1">IFERROR(IF(IF(C188=301,"Sales Tax",VLOOKUP(D188,IF(C188&lt;=100,'Print Here'!$W:$X,'Enter Additional Product Here'!$G:$M),IF(C188&lt;=100,2,3),FALSE))=0,"",IF(C188=301,"Sales Tax",VLOOKUP(D188,IF(C188&lt;=100,'Print Here'!$W:$X,'Enter Additional Product Here'!$G:$M),IF(C188&lt;=100,2,3),FALSE))),"")</f>
        <v/>
      </c>
      <c r="F188" s="219"/>
      <c r="G188" s="219"/>
      <c r="H188" s="219"/>
      <c r="I188" s="219"/>
      <c r="J188" s="219"/>
      <c r="K188" s="121" t="str">
        <f ca="1">IFERROR(IF(C188="","",IF(C188=301,"1",VLOOKUP(C188,IF(C188&lt;=100,'Enter Closet Order Here'!$F:$H,'Enter Additional Product Here'!$E:$H),IF(C188&lt;=100,3,2),FALSE))),"")</f>
        <v/>
      </c>
      <c r="L188" s="122" t="str">
        <f ca="1">IFERROR(IF(C188=301,"",VLOOKUP(D188,IF(C188&lt;=100,'Enter Closet Order Here'!$Y:$Z,'Enter Additional Product Here'!$G:$H),IF(C188&lt;=100,2,2),FALSE)),"")</f>
        <v/>
      </c>
      <c r="M188" s="122" t="str">
        <f ca="1">IFERROR(IF(C188="","",IF(C188=301,'Print Variations'!$D$5,VLOOKUP(C188,IF(C188&lt;=100,'Enter Closet Order Here'!$F:$L,'Enter Additional Product Here'!$E:$H),IF(C188&lt;=100,7,4),FALSE))),"")</f>
        <v/>
      </c>
      <c r="N188" s="122" t="str">
        <f t="shared" ca="1" si="9"/>
        <v/>
      </c>
      <c r="O188" s="26"/>
      <c r="W188" s="65" t="s">
        <v>292</v>
      </c>
      <c r="X188" s="65" t="s">
        <v>1382</v>
      </c>
      <c r="AC188" s="43" t="str">
        <f ca="1">IF(AC187&lt;'Print Variations'!$F$5,AC187+1,IF(AC187='Print Variations'!$F$5,IF('Print Variations'!$F$7=0,IF('Print Variations'!$D$5="$","",IF(IFERROR(MATCH(301,AC$2:AC187,0),0)&gt;0,"",301)),101),IF(AC187&gt;='Print Variations'!$F$7,IF(OR('Print Variations'!$D$5="$",'Print Variations'!$D$5=0),"",IF(IFERROR(MATCH(301,AC$2:AC187,0),0)&gt;0,"",301)),AC187+1)))</f>
        <v/>
      </c>
    </row>
    <row r="189" spans="2:29">
      <c r="B189" s="26"/>
      <c r="C189" s="43" t="str">
        <f ca="1">IF(C188&lt;'Print Variations'!$F$5,C188+1,IF(C188='Print Variations'!$F$5,IF('Print Variations'!$F$7=0,IF('Print Variations'!$D$5="$","",IF(IFERROR(MATCH(301,C$13:C188,0),0)&gt;0,"",301)),101),IF(C188&gt;='Print Variations'!$F$7,IF(OR('Print Variations'!$D$5="$",'Print Variations'!$D$5=0),"",IF(IFERROR(MATCH(301,C$13:C188,0),0)&gt;0,"",301)),C188+1)))</f>
        <v/>
      </c>
      <c r="D189" s="157" t="str">
        <f ca="1">IFERROR(IF(C189="","",IF(C189=301,"Sales Tax",VLOOKUP(C189,IF(C189&lt;=100,'Enter Closet Order Here'!$F:$H,'Enter Additional Product Here'!$E:$G),IF(C189&lt;=100,2,3),FALSE))),"")</f>
        <v/>
      </c>
      <c r="E189" s="219" t="str">
        <f ca="1">IFERROR(IF(IF(C189=301,"Sales Tax",VLOOKUP(D189,IF(C189&lt;=100,'Print Here'!$W:$X,'Enter Additional Product Here'!$G:$M),IF(C189&lt;=100,2,3),FALSE))=0,"",IF(C189=301,"Sales Tax",VLOOKUP(D189,IF(C189&lt;=100,'Print Here'!$W:$X,'Enter Additional Product Here'!$G:$M),IF(C189&lt;=100,2,3),FALSE))),"")</f>
        <v/>
      </c>
      <c r="F189" s="219"/>
      <c r="G189" s="219"/>
      <c r="H189" s="219"/>
      <c r="I189" s="219"/>
      <c r="J189" s="219"/>
      <c r="K189" s="121" t="str">
        <f ca="1">IFERROR(IF(C189="","",IF(C189=301,"1",VLOOKUP(C189,IF(C189&lt;=100,'Enter Closet Order Here'!$F:$H,'Enter Additional Product Here'!$E:$H),IF(C189&lt;=100,3,2),FALSE))),"")</f>
        <v/>
      </c>
      <c r="L189" s="122" t="str">
        <f ca="1">IFERROR(IF(C189=301,"",VLOOKUP(D189,IF(C189&lt;=100,'Enter Closet Order Here'!$Y:$Z,'Enter Additional Product Here'!$G:$H),IF(C189&lt;=100,2,2),FALSE)),"")</f>
        <v/>
      </c>
      <c r="M189" s="122" t="str">
        <f ca="1">IFERROR(IF(C189="","",IF(C189=301,'Print Variations'!$D$5,VLOOKUP(C189,IF(C189&lt;=100,'Enter Closet Order Here'!$F:$L,'Enter Additional Product Here'!$E:$H),IF(C189&lt;=100,7,4),FALSE))),"")</f>
        <v/>
      </c>
      <c r="N189" s="122" t="str">
        <f t="shared" ca="1" si="9"/>
        <v/>
      </c>
      <c r="O189" s="26"/>
      <c r="W189" s="65" t="s">
        <v>295</v>
      </c>
      <c r="X189" s="65" t="s">
        <v>1383</v>
      </c>
      <c r="AC189" s="43" t="str">
        <f ca="1">IF(AC188&lt;'Print Variations'!$F$5,AC188+1,IF(AC188='Print Variations'!$F$5,IF('Print Variations'!$F$7=0,IF('Print Variations'!$D$5="$","",IF(IFERROR(MATCH(301,AC$2:AC188,0),0)&gt;0,"",301)),101),IF(AC188&gt;='Print Variations'!$F$7,IF(OR('Print Variations'!$D$5="$",'Print Variations'!$D$5=0),"",IF(IFERROR(MATCH(301,AC$2:AC188,0),0)&gt;0,"",301)),AC188+1)))</f>
        <v/>
      </c>
    </row>
    <row r="190" spans="2:29">
      <c r="B190" s="26"/>
      <c r="C190" s="43" t="str">
        <f ca="1">IF(C189&lt;'Print Variations'!$F$5,C189+1,IF(C189='Print Variations'!$F$5,IF('Print Variations'!$F$7=0,IF('Print Variations'!$D$5="$","",IF(IFERROR(MATCH(301,C$13:C189,0),0)&gt;0,"",301)),101),IF(C189&gt;='Print Variations'!$F$7,IF(OR('Print Variations'!$D$5="$",'Print Variations'!$D$5=0),"",IF(IFERROR(MATCH(301,C$13:C189,0),0)&gt;0,"",301)),C189+1)))</f>
        <v/>
      </c>
      <c r="D190" s="157" t="str">
        <f ca="1">IFERROR(IF(C190="","",IF(C190=301,"Sales Tax",VLOOKUP(C190,IF(C190&lt;=100,'Enter Closet Order Here'!$F:$H,'Enter Additional Product Here'!$E:$G),IF(C190&lt;=100,2,3),FALSE))),"")</f>
        <v/>
      </c>
      <c r="E190" s="219" t="str">
        <f ca="1">IFERROR(IF(IF(C190=301,"Sales Tax",VLOOKUP(D190,IF(C190&lt;=100,'Print Here'!$W:$X,'Enter Additional Product Here'!$G:$M),IF(C190&lt;=100,2,3),FALSE))=0,"",IF(C190=301,"Sales Tax",VLOOKUP(D190,IF(C190&lt;=100,'Print Here'!$W:$X,'Enter Additional Product Here'!$G:$M),IF(C190&lt;=100,2,3),FALSE))),"")</f>
        <v/>
      </c>
      <c r="F190" s="219"/>
      <c r="G190" s="219"/>
      <c r="H190" s="219"/>
      <c r="I190" s="219"/>
      <c r="J190" s="219"/>
      <c r="K190" s="121" t="str">
        <f ca="1">IFERROR(IF(C190="","",IF(C190=301,"1",VLOOKUP(C190,IF(C190&lt;=100,'Enter Closet Order Here'!$F:$H,'Enter Additional Product Here'!$E:$H),IF(C190&lt;=100,3,2),FALSE))),"")</f>
        <v/>
      </c>
      <c r="L190" s="122" t="str">
        <f ca="1">IFERROR(IF(C190=301,"",VLOOKUP(D190,IF(C190&lt;=100,'Enter Closet Order Here'!$Y:$Z,'Enter Additional Product Here'!$G:$H),IF(C190&lt;=100,2,2),FALSE)),"")</f>
        <v/>
      </c>
      <c r="M190" s="122" t="str">
        <f ca="1">IFERROR(IF(C190="","",IF(C190=301,'Print Variations'!$D$5,VLOOKUP(C190,IF(C190&lt;=100,'Enter Closet Order Here'!$F:$L,'Enter Additional Product Here'!$E:$H),IF(C190&lt;=100,7,4),FALSE))),"")</f>
        <v/>
      </c>
      <c r="N190" s="122" t="str">
        <f t="shared" ca="1" si="9"/>
        <v/>
      </c>
      <c r="O190" s="26"/>
      <c r="W190" s="65" t="s">
        <v>297</v>
      </c>
      <c r="X190" s="65" t="s">
        <v>1384</v>
      </c>
      <c r="AC190" s="43" t="str">
        <f ca="1">IF(AC189&lt;'Print Variations'!$F$5,AC189+1,IF(AC189='Print Variations'!$F$5,IF('Print Variations'!$F$7=0,IF('Print Variations'!$D$5="$","",IF(IFERROR(MATCH(301,AC$2:AC189,0),0)&gt;0,"",301)),101),IF(AC189&gt;='Print Variations'!$F$7,IF(OR('Print Variations'!$D$5="$",'Print Variations'!$D$5=0),"",IF(IFERROR(MATCH(301,AC$2:AC189,0),0)&gt;0,"",301)),AC189+1)))</f>
        <v/>
      </c>
    </row>
    <row r="191" spans="2:29">
      <c r="B191" s="26"/>
      <c r="C191" s="43" t="str">
        <f ca="1">IF(C190&lt;'Print Variations'!$F$5,C190+1,IF(C190='Print Variations'!$F$5,IF('Print Variations'!$F$7=0,IF('Print Variations'!$D$5="$","",IF(IFERROR(MATCH(301,C$13:C190,0),0)&gt;0,"",301)),101),IF(C190&gt;='Print Variations'!$F$7,IF(OR('Print Variations'!$D$5="$",'Print Variations'!$D$5=0),"",IF(IFERROR(MATCH(301,C$13:C190,0),0)&gt;0,"",301)),C190+1)))</f>
        <v/>
      </c>
      <c r="D191" s="157" t="str">
        <f ca="1">IFERROR(IF(C191="","",IF(C191=301,"Sales Tax",VLOOKUP(C191,IF(C191&lt;=100,'Enter Closet Order Here'!$F:$H,'Enter Additional Product Here'!$E:$G),IF(C191&lt;=100,2,3),FALSE))),"")</f>
        <v/>
      </c>
      <c r="E191" s="219" t="str">
        <f ca="1">IFERROR(IF(IF(C191=301,"Sales Tax",VLOOKUP(D191,IF(C191&lt;=100,'Print Here'!$W:$X,'Enter Additional Product Here'!$G:$M),IF(C191&lt;=100,2,3),FALSE))=0,"",IF(C191=301,"Sales Tax",VLOOKUP(D191,IF(C191&lt;=100,'Print Here'!$W:$X,'Enter Additional Product Here'!$G:$M),IF(C191&lt;=100,2,3),FALSE))),"")</f>
        <v/>
      </c>
      <c r="F191" s="219"/>
      <c r="G191" s="219"/>
      <c r="H191" s="219"/>
      <c r="I191" s="219"/>
      <c r="J191" s="219"/>
      <c r="K191" s="121" t="str">
        <f ca="1">IFERROR(IF(C191="","",IF(C191=301,"1",VLOOKUP(C191,IF(C191&lt;=100,'Enter Closet Order Here'!$F:$H,'Enter Additional Product Here'!$E:$H),IF(C191&lt;=100,3,2),FALSE))),"")</f>
        <v/>
      </c>
      <c r="L191" s="122" t="str">
        <f ca="1">IFERROR(IF(C191=301,"",VLOOKUP(D191,IF(C191&lt;=100,'Enter Closet Order Here'!$Y:$Z,'Enter Additional Product Here'!$G:$H),IF(C191&lt;=100,2,2),FALSE)),"")</f>
        <v/>
      </c>
      <c r="M191" s="122" t="str">
        <f ca="1">IFERROR(IF(C191="","",IF(C191=301,'Print Variations'!$D$5,VLOOKUP(C191,IF(C191&lt;=100,'Enter Closet Order Here'!$F:$L,'Enter Additional Product Here'!$E:$H),IF(C191&lt;=100,7,4),FALSE))),"")</f>
        <v/>
      </c>
      <c r="N191" s="122" t="str">
        <f t="shared" ca="1" si="9"/>
        <v/>
      </c>
      <c r="O191" s="26"/>
      <c r="W191" s="65" t="s">
        <v>299</v>
      </c>
      <c r="X191" s="65" t="s">
        <v>1385</v>
      </c>
      <c r="AC191" s="43" t="str">
        <f ca="1">IF(AC190&lt;'Print Variations'!$F$5,AC190+1,IF(AC190='Print Variations'!$F$5,IF('Print Variations'!$F$7=0,IF('Print Variations'!$D$5="$","",IF(IFERROR(MATCH(301,AC$2:AC190,0),0)&gt;0,"",301)),101),IF(AC190&gt;='Print Variations'!$F$7,IF(OR('Print Variations'!$D$5="$",'Print Variations'!$D$5=0),"",IF(IFERROR(MATCH(301,AC$2:AC190,0),0)&gt;0,"",301)),AC190+1)))</f>
        <v/>
      </c>
    </row>
    <row r="192" spans="2:29">
      <c r="B192" s="26"/>
      <c r="C192" s="43" t="str">
        <f ca="1">IF(C191&lt;'Print Variations'!$F$5,C191+1,IF(C191='Print Variations'!$F$5,IF('Print Variations'!$F$7=0,IF('Print Variations'!$D$5="$","",IF(IFERROR(MATCH(301,C$13:C191,0),0)&gt;0,"",301)),101),IF(C191&gt;='Print Variations'!$F$7,IF(OR('Print Variations'!$D$5="$",'Print Variations'!$D$5=0),"",IF(IFERROR(MATCH(301,C$13:C191,0),0)&gt;0,"",301)),C191+1)))</f>
        <v/>
      </c>
      <c r="D192" s="157" t="str">
        <f ca="1">IFERROR(IF(C192="","",IF(C192=301,"Sales Tax",VLOOKUP(C192,IF(C192&lt;=100,'Enter Closet Order Here'!$F:$H,'Enter Additional Product Here'!$E:$G),IF(C192&lt;=100,2,3),FALSE))),"")</f>
        <v/>
      </c>
      <c r="E192" s="219" t="str">
        <f ca="1">IFERROR(IF(IF(C192=301,"Sales Tax",VLOOKUP(D192,IF(C192&lt;=100,'Print Here'!$W:$X,'Enter Additional Product Here'!$G:$M),IF(C192&lt;=100,2,3),FALSE))=0,"",IF(C192=301,"Sales Tax",VLOOKUP(D192,IF(C192&lt;=100,'Print Here'!$W:$X,'Enter Additional Product Here'!$G:$M),IF(C192&lt;=100,2,3),FALSE))),"")</f>
        <v/>
      </c>
      <c r="F192" s="219"/>
      <c r="G192" s="219"/>
      <c r="H192" s="219"/>
      <c r="I192" s="219"/>
      <c r="J192" s="219"/>
      <c r="K192" s="121" t="str">
        <f ca="1">IFERROR(IF(C192="","",IF(C192=301,"1",VLOOKUP(C192,IF(C192&lt;=100,'Enter Closet Order Here'!$F:$H,'Enter Additional Product Here'!$E:$H),IF(C192&lt;=100,3,2),FALSE))),"")</f>
        <v/>
      </c>
      <c r="L192" s="122" t="str">
        <f ca="1">IFERROR(IF(C192=301,"",VLOOKUP(D192,IF(C192&lt;=100,'Enter Closet Order Here'!$Y:$Z,'Enter Additional Product Here'!$G:$H),IF(C192&lt;=100,2,2),FALSE)),"")</f>
        <v/>
      </c>
      <c r="M192" s="122" t="str">
        <f ca="1">IFERROR(IF(C192="","",IF(C192=301,'Print Variations'!$D$5,VLOOKUP(C192,IF(C192&lt;=100,'Enter Closet Order Here'!$F:$L,'Enter Additional Product Here'!$E:$H),IF(C192&lt;=100,7,4),FALSE))),"")</f>
        <v/>
      </c>
      <c r="N192" s="122" t="str">
        <f t="shared" ca="1" si="9"/>
        <v/>
      </c>
      <c r="O192" s="26"/>
      <c r="W192" s="65" t="s">
        <v>301</v>
      </c>
      <c r="X192" s="65" t="s">
        <v>1386</v>
      </c>
      <c r="AC192" s="43" t="str">
        <f ca="1">IF(AC191&lt;'Print Variations'!$F$5,AC191+1,IF(AC191='Print Variations'!$F$5,IF('Print Variations'!$F$7=0,IF('Print Variations'!$D$5="$","",IF(IFERROR(MATCH(301,AC$2:AC191,0),0)&gt;0,"",301)),101),IF(AC191&gt;='Print Variations'!$F$7,IF(OR('Print Variations'!$D$5="$",'Print Variations'!$D$5=0),"",IF(IFERROR(MATCH(301,AC$2:AC191,0),0)&gt;0,"",301)),AC191+1)))</f>
        <v/>
      </c>
    </row>
    <row r="193" spans="2:29">
      <c r="B193" s="26"/>
      <c r="C193" s="43" t="str">
        <f ca="1">IF(C192&lt;'Print Variations'!$F$5,C192+1,IF(C192='Print Variations'!$F$5,IF('Print Variations'!$F$7=0,IF('Print Variations'!$D$5="$","",IF(IFERROR(MATCH(301,C$13:C192,0),0)&gt;0,"",301)),101),IF(C192&gt;='Print Variations'!$F$7,IF(OR('Print Variations'!$D$5="$",'Print Variations'!$D$5=0),"",IF(IFERROR(MATCH(301,C$13:C192,0),0)&gt;0,"",301)),C192+1)))</f>
        <v/>
      </c>
      <c r="D193" s="157" t="str">
        <f ca="1">IFERROR(IF(C193="","",IF(C193=301,"Sales Tax",VLOOKUP(C193,IF(C193&lt;=100,'Enter Closet Order Here'!$F:$H,'Enter Additional Product Here'!$E:$G),IF(C193&lt;=100,2,3),FALSE))),"")</f>
        <v/>
      </c>
      <c r="E193" s="219" t="str">
        <f ca="1">IFERROR(IF(IF(C193=301,"Sales Tax",VLOOKUP(D193,IF(C193&lt;=100,'Print Here'!$W:$X,'Enter Additional Product Here'!$G:$M),IF(C193&lt;=100,2,3),FALSE))=0,"",IF(C193=301,"Sales Tax",VLOOKUP(D193,IF(C193&lt;=100,'Print Here'!$W:$X,'Enter Additional Product Here'!$G:$M),IF(C193&lt;=100,2,3),FALSE))),"")</f>
        <v/>
      </c>
      <c r="F193" s="219"/>
      <c r="G193" s="219"/>
      <c r="H193" s="219"/>
      <c r="I193" s="219"/>
      <c r="J193" s="219"/>
      <c r="K193" s="121" t="str">
        <f ca="1">IFERROR(IF(C193="","",IF(C193=301,"1",VLOOKUP(C193,IF(C193&lt;=100,'Enter Closet Order Here'!$F:$H,'Enter Additional Product Here'!$E:$H),IF(C193&lt;=100,3,2),FALSE))),"")</f>
        <v/>
      </c>
      <c r="L193" s="122" t="str">
        <f ca="1">IFERROR(IF(C193=301,"",VLOOKUP(D193,IF(C193&lt;=100,'Enter Closet Order Here'!$Y:$Z,'Enter Additional Product Here'!$G:$H),IF(C193&lt;=100,2,2),FALSE)),"")</f>
        <v/>
      </c>
      <c r="M193" s="122" t="str">
        <f ca="1">IFERROR(IF(C193="","",IF(C193=301,'Print Variations'!$D$5,VLOOKUP(C193,IF(C193&lt;=100,'Enter Closet Order Here'!$F:$L,'Enter Additional Product Here'!$E:$H),IF(C193&lt;=100,7,4),FALSE))),"")</f>
        <v/>
      </c>
      <c r="N193" s="122" t="str">
        <f t="shared" ca="1" si="9"/>
        <v/>
      </c>
      <c r="O193" s="26"/>
      <c r="W193" s="65" t="s">
        <v>303</v>
      </c>
      <c r="X193" s="65" t="s">
        <v>1387</v>
      </c>
      <c r="AC193" s="43" t="str">
        <f ca="1">IF(AC192&lt;'Print Variations'!$F$5,AC192+1,IF(AC192='Print Variations'!$F$5,IF('Print Variations'!$F$7=0,IF('Print Variations'!$D$5="$","",IF(IFERROR(MATCH(301,AC$2:AC192,0),0)&gt;0,"",301)),101),IF(AC192&gt;='Print Variations'!$F$7,IF(OR('Print Variations'!$D$5="$",'Print Variations'!$D$5=0),"",IF(IFERROR(MATCH(301,AC$2:AC192,0),0)&gt;0,"",301)),AC192+1)))</f>
        <v/>
      </c>
    </row>
    <row r="194" spans="2:29">
      <c r="B194" s="26"/>
      <c r="C194" s="43" t="str">
        <f ca="1">IF(C193&lt;'Print Variations'!$F$5,C193+1,IF(C193='Print Variations'!$F$5,IF('Print Variations'!$F$7=0,IF('Print Variations'!$D$5="$","",IF(IFERROR(MATCH(301,C$13:C193,0),0)&gt;0,"",301)),101),IF(C193&gt;='Print Variations'!$F$7,IF(OR('Print Variations'!$D$5="$",'Print Variations'!$D$5=0),"",IF(IFERROR(MATCH(301,C$13:C193,0),0)&gt;0,"",301)),C193+1)))</f>
        <v/>
      </c>
      <c r="D194" s="157" t="str">
        <f ca="1">IFERROR(IF(C194="","",IF(C194=301,"Sales Tax",VLOOKUP(C194,IF(C194&lt;=100,'Enter Closet Order Here'!$F:$H,'Enter Additional Product Here'!$E:$G),IF(C194&lt;=100,2,3),FALSE))),"")</f>
        <v/>
      </c>
      <c r="E194" s="219" t="str">
        <f ca="1">IFERROR(IF(IF(C194=301,"Sales Tax",VLOOKUP(D194,IF(C194&lt;=100,'Print Here'!$W:$X,'Enter Additional Product Here'!$G:$M),IF(C194&lt;=100,2,3),FALSE))=0,"",IF(C194=301,"Sales Tax",VLOOKUP(D194,IF(C194&lt;=100,'Print Here'!$W:$X,'Enter Additional Product Here'!$G:$M),IF(C194&lt;=100,2,3),FALSE))),"")</f>
        <v/>
      </c>
      <c r="F194" s="219"/>
      <c r="G194" s="219"/>
      <c r="H194" s="219"/>
      <c r="I194" s="219"/>
      <c r="J194" s="219"/>
      <c r="K194" s="121" t="str">
        <f ca="1">IFERROR(IF(C194="","",IF(C194=301,"1",VLOOKUP(C194,IF(C194&lt;=100,'Enter Closet Order Here'!$F:$H,'Enter Additional Product Here'!$E:$H),IF(C194&lt;=100,3,2),FALSE))),"")</f>
        <v/>
      </c>
      <c r="L194" s="122" t="str">
        <f ca="1">IFERROR(IF(C194=301,"",VLOOKUP(D194,IF(C194&lt;=100,'Enter Closet Order Here'!$Y:$Z,'Enter Additional Product Here'!$G:$H),IF(C194&lt;=100,2,2),FALSE)),"")</f>
        <v/>
      </c>
      <c r="M194" s="122" t="str">
        <f ca="1">IFERROR(IF(C194="","",IF(C194=301,'Print Variations'!$D$5,VLOOKUP(C194,IF(C194&lt;=100,'Enter Closet Order Here'!$F:$L,'Enter Additional Product Here'!$E:$H),IF(C194&lt;=100,7,4),FALSE))),"")</f>
        <v/>
      </c>
      <c r="N194" s="122" t="str">
        <f t="shared" ca="1" si="9"/>
        <v/>
      </c>
      <c r="O194" s="26"/>
      <c r="W194" s="65" t="s">
        <v>305</v>
      </c>
      <c r="X194" s="65" t="s">
        <v>1388</v>
      </c>
      <c r="AC194" s="43" t="str">
        <f ca="1">IF(AC193&lt;'Print Variations'!$F$5,AC193+1,IF(AC193='Print Variations'!$F$5,IF('Print Variations'!$F$7=0,IF('Print Variations'!$D$5="$","",IF(IFERROR(MATCH(301,AC$2:AC193,0),0)&gt;0,"",301)),101),IF(AC193&gt;='Print Variations'!$F$7,IF(OR('Print Variations'!$D$5="$",'Print Variations'!$D$5=0),"",IF(IFERROR(MATCH(301,AC$2:AC193,0),0)&gt;0,"",301)),AC193+1)))</f>
        <v/>
      </c>
    </row>
    <row r="195" spans="2:29">
      <c r="B195" s="26"/>
      <c r="C195" s="43" t="str">
        <f ca="1">IF(C194&lt;'Print Variations'!$F$5,C194+1,IF(C194='Print Variations'!$F$5,IF('Print Variations'!$F$7=0,IF('Print Variations'!$D$5="$","",IF(IFERROR(MATCH(301,C$13:C194,0),0)&gt;0,"",301)),101),IF(C194&gt;='Print Variations'!$F$7,IF(OR('Print Variations'!$D$5="$",'Print Variations'!$D$5=0),"",IF(IFERROR(MATCH(301,C$13:C194,0),0)&gt;0,"",301)),C194+1)))</f>
        <v/>
      </c>
      <c r="D195" s="157" t="str">
        <f ca="1">IFERROR(IF(C195="","",IF(C195=301,"Sales Tax",VLOOKUP(C195,IF(C195&lt;=100,'Enter Closet Order Here'!$F:$H,'Enter Additional Product Here'!$E:$G),IF(C195&lt;=100,2,3),FALSE))),"")</f>
        <v/>
      </c>
      <c r="E195" s="219" t="str">
        <f ca="1">IFERROR(IF(IF(C195=301,"Sales Tax",VLOOKUP(D195,IF(C195&lt;=100,'Print Here'!$W:$X,'Enter Additional Product Here'!$G:$M),IF(C195&lt;=100,2,3),FALSE))=0,"",IF(C195=301,"Sales Tax",VLOOKUP(D195,IF(C195&lt;=100,'Print Here'!$W:$X,'Enter Additional Product Here'!$G:$M),IF(C195&lt;=100,2,3),FALSE))),"")</f>
        <v/>
      </c>
      <c r="F195" s="219"/>
      <c r="G195" s="219"/>
      <c r="H195" s="219"/>
      <c r="I195" s="219"/>
      <c r="J195" s="219"/>
      <c r="K195" s="121" t="str">
        <f ca="1">IFERROR(IF(C195="","",IF(C195=301,"1",VLOOKUP(C195,IF(C195&lt;=100,'Enter Closet Order Here'!$F:$H,'Enter Additional Product Here'!$E:$H),IF(C195&lt;=100,3,2),FALSE))),"")</f>
        <v/>
      </c>
      <c r="L195" s="122" t="str">
        <f ca="1">IFERROR(IF(C195=301,"",VLOOKUP(D195,IF(C195&lt;=100,'Enter Closet Order Here'!$Y:$Z,'Enter Additional Product Here'!$G:$H),IF(C195&lt;=100,2,2),FALSE)),"")</f>
        <v/>
      </c>
      <c r="M195" s="122" t="str">
        <f ca="1">IFERROR(IF(C195="","",IF(C195=301,'Print Variations'!$D$5,VLOOKUP(C195,IF(C195&lt;=100,'Enter Closet Order Here'!$F:$L,'Enter Additional Product Here'!$E:$H),IF(C195&lt;=100,7,4),FALSE))),"")</f>
        <v/>
      </c>
      <c r="N195" s="122" t="str">
        <f t="shared" ca="1" si="9"/>
        <v/>
      </c>
      <c r="O195" s="26"/>
      <c r="W195" s="65" t="s">
        <v>307</v>
      </c>
      <c r="X195" s="65" t="s">
        <v>1389</v>
      </c>
      <c r="AC195" s="43" t="str">
        <f ca="1">IF(AC194&lt;'Print Variations'!$F$5,AC194+1,IF(AC194='Print Variations'!$F$5,IF('Print Variations'!$F$7=0,IF('Print Variations'!$D$5="$","",IF(IFERROR(MATCH(301,AC$2:AC194,0),0)&gt;0,"",301)),101),IF(AC194&gt;='Print Variations'!$F$7,IF(OR('Print Variations'!$D$5="$",'Print Variations'!$D$5=0),"",IF(IFERROR(MATCH(301,AC$2:AC194,0),0)&gt;0,"",301)),AC194+1)))</f>
        <v/>
      </c>
    </row>
    <row r="196" spans="2:29">
      <c r="B196" s="26"/>
      <c r="C196" s="43" t="str">
        <f ca="1">IF(C195&lt;'Print Variations'!$F$5,C195+1,IF(C195='Print Variations'!$F$5,IF('Print Variations'!$F$7=0,IF('Print Variations'!$D$5="$","",IF(IFERROR(MATCH(301,C$13:C195,0),0)&gt;0,"",301)),101),IF(C195&gt;='Print Variations'!$F$7,IF(OR('Print Variations'!$D$5="$",'Print Variations'!$D$5=0),"",IF(IFERROR(MATCH(301,C$13:C195,0),0)&gt;0,"",301)),C195+1)))</f>
        <v/>
      </c>
      <c r="D196" s="157" t="str">
        <f ca="1">IFERROR(IF(C196="","",IF(C196=301,"Sales Tax",VLOOKUP(C196,IF(C196&lt;=100,'Enter Closet Order Here'!$F:$H,'Enter Additional Product Here'!$E:$G),IF(C196&lt;=100,2,3),FALSE))),"")</f>
        <v/>
      </c>
      <c r="E196" s="219" t="str">
        <f ca="1">IFERROR(IF(IF(C196=301,"Sales Tax",VLOOKUP(D196,IF(C196&lt;=100,'Print Here'!$W:$X,'Enter Additional Product Here'!$G:$M),IF(C196&lt;=100,2,3),FALSE))=0,"",IF(C196=301,"Sales Tax",VLOOKUP(D196,IF(C196&lt;=100,'Print Here'!$W:$X,'Enter Additional Product Here'!$G:$M),IF(C196&lt;=100,2,3),FALSE))),"")</f>
        <v/>
      </c>
      <c r="F196" s="219"/>
      <c r="G196" s="219"/>
      <c r="H196" s="219"/>
      <c r="I196" s="219"/>
      <c r="J196" s="219"/>
      <c r="K196" s="121" t="str">
        <f ca="1">IFERROR(IF(C196="","",IF(C196=301,"1",VLOOKUP(C196,IF(C196&lt;=100,'Enter Closet Order Here'!$F:$H,'Enter Additional Product Here'!$E:$H),IF(C196&lt;=100,3,2),FALSE))),"")</f>
        <v/>
      </c>
      <c r="L196" s="122" t="str">
        <f ca="1">IFERROR(IF(C196=301,"",VLOOKUP(D196,IF(C196&lt;=100,'Enter Closet Order Here'!$Y:$Z,'Enter Additional Product Here'!$G:$H),IF(C196&lt;=100,2,2),FALSE)),"")</f>
        <v/>
      </c>
      <c r="M196" s="122" t="str">
        <f ca="1">IFERROR(IF(C196="","",IF(C196=301,'Print Variations'!$D$5,VLOOKUP(C196,IF(C196&lt;=100,'Enter Closet Order Here'!$F:$L,'Enter Additional Product Here'!$E:$H),IF(C196&lt;=100,7,4),FALSE))),"")</f>
        <v/>
      </c>
      <c r="N196" s="122" t="str">
        <f t="shared" ca="1" si="9"/>
        <v/>
      </c>
      <c r="O196" s="26"/>
      <c r="W196" s="65" t="s">
        <v>309</v>
      </c>
      <c r="X196" s="65" t="s">
        <v>1390</v>
      </c>
      <c r="AC196" s="43" t="str">
        <f ca="1">IF(AC195&lt;'Print Variations'!$F$5,AC195+1,IF(AC195='Print Variations'!$F$5,IF('Print Variations'!$F$7=0,IF('Print Variations'!$D$5="$","",IF(IFERROR(MATCH(301,AC$2:AC195,0),0)&gt;0,"",301)),101),IF(AC195&gt;='Print Variations'!$F$7,IF(OR('Print Variations'!$D$5="$",'Print Variations'!$D$5=0),"",IF(IFERROR(MATCH(301,AC$2:AC195,0),0)&gt;0,"",301)),AC195+1)))</f>
        <v/>
      </c>
    </row>
    <row r="197" spans="2:29">
      <c r="B197" s="26"/>
      <c r="C197" s="43" t="str">
        <f ca="1">IF(C196&lt;'Print Variations'!$F$5,C196+1,IF(C196='Print Variations'!$F$5,IF('Print Variations'!$F$7=0,IF('Print Variations'!$D$5="$","",IF(IFERROR(MATCH(301,C$13:C196,0),0)&gt;0,"",301)),101),IF(C196&gt;='Print Variations'!$F$7,IF(OR('Print Variations'!$D$5="$",'Print Variations'!$D$5=0),"",IF(IFERROR(MATCH(301,C$13:C196,0),0)&gt;0,"",301)),C196+1)))</f>
        <v/>
      </c>
      <c r="D197" s="157" t="str">
        <f ca="1">IFERROR(IF(C197="","",IF(C197=301,"Sales Tax",VLOOKUP(C197,IF(C197&lt;=100,'Enter Closet Order Here'!$F:$H,'Enter Additional Product Here'!$E:$G),IF(C197&lt;=100,2,3),FALSE))),"")</f>
        <v/>
      </c>
      <c r="E197" s="219" t="str">
        <f ca="1">IFERROR(IF(IF(C197=301,"Sales Tax",VLOOKUP(D197,IF(C197&lt;=100,'Print Here'!$W:$X,'Enter Additional Product Here'!$G:$M),IF(C197&lt;=100,2,3),FALSE))=0,"",IF(C197=301,"Sales Tax",VLOOKUP(D197,IF(C197&lt;=100,'Print Here'!$W:$X,'Enter Additional Product Here'!$G:$M),IF(C197&lt;=100,2,3),FALSE))),"")</f>
        <v/>
      </c>
      <c r="F197" s="219"/>
      <c r="G197" s="219"/>
      <c r="H197" s="219"/>
      <c r="I197" s="219"/>
      <c r="J197" s="219"/>
      <c r="K197" s="121" t="str">
        <f ca="1">IFERROR(IF(C197="","",IF(C197=301,"1",VLOOKUP(C197,IF(C197&lt;=100,'Enter Closet Order Here'!$F:$H,'Enter Additional Product Here'!$E:$H),IF(C197&lt;=100,3,2),FALSE))),"")</f>
        <v/>
      </c>
      <c r="L197" s="122" t="str">
        <f ca="1">IFERROR(IF(C197=301,"",VLOOKUP(D197,IF(C197&lt;=100,'Enter Closet Order Here'!$Y:$Z,'Enter Additional Product Here'!$G:$H),IF(C197&lt;=100,2,2),FALSE)),"")</f>
        <v/>
      </c>
      <c r="M197" s="122" t="str">
        <f ca="1">IFERROR(IF(C197="","",IF(C197=301,'Print Variations'!$D$5,VLOOKUP(C197,IF(C197&lt;=100,'Enter Closet Order Here'!$F:$L,'Enter Additional Product Here'!$E:$H),IF(C197&lt;=100,7,4),FALSE))),"")</f>
        <v/>
      </c>
      <c r="N197" s="122" t="str">
        <f t="shared" ca="1" si="9"/>
        <v/>
      </c>
      <c r="O197" s="26"/>
      <c r="W197" s="65" t="s">
        <v>311</v>
      </c>
      <c r="X197" s="65" t="s">
        <v>1391</v>
      </c>
      <c r="AC197" s="43" t="str">
        <f ca="1">IF(AC196&lt;'Print Variations'!$F$5,AC196+1,IF(AC196='Print Variations'!$F$5,IF('Print Variations'!$F$7=0,IF('Print Variations'!$D$5="$","",IF(IFERROR(MATCH(301,AC$2:AC196,0),0)&gt;0,"",301)),101),IF(AC196&gt;='Print Variations'!$F$7,IF(OR('Print Variations'!$D$5="$",'Print Variations'!$D$5=0),"",IF(IFERROR(MATCH(301,AC$2:AC196,0),0)&gt;0,"",301)),AC196+1)))</f>
        <v/>
      </c>
    </row>
    <row r="198" spans="2:29">
      <c r="B198" s="26"/>
      <c r="C198" s="43" t="str">
        <f ca="1">IF(C197&lt;'Print Variations'!$F$5,C197+1,IF(C197='Print Variations'!$F$5,IF('Print Variations'!$F$7=0,IF('Print Variations'!$D$5="$","",IF(IFERROR(MATCH(301,C$13:C197,0),0)&gt;0,"",301)),101),IF(C197&gt;='Print Variations'!$F$7,IF(OR('Print Variations'!$D$5="$",'Print Variations'!$D$5=0),"",IF(IFERROR(MATCH(301,C$13:C197,0),0)&gt;0,"",301)),C197+1)))</f>
        <v/>
      </c>
      <c r="D198" s="157" t="str">
        <f ca="1">IFERROR(IF(C198="","",IF(C198=301,"Sales Tax",VLOOKUP(C198,IF(C198&lt;=100,'Enter Closet Order Here'!$F:$H,'Enter Additional Product Here'!$E:$G),IF(C198&lt;=100,2,3),FALSE))),"")</f>
        <v/>
      </c>
      <c r="E198" s="219" t="str">
        <f ca="1">IFERROR(IF(IF(C198=301,"Sales Tax",VLOOKUP(D198,IF(C198&lt;=100,'Print Here'!$W:$X,'Enter Additional Product Here'!$G:$M),IF(C198&lt;=100,2,3),FALSE))=0,"",IF(C198=301,"Sales Tax",VLOOKUP(D198,IF(C198&lt;=100,'Print Here'!$W:$X,'Enter Additional Product Here'!$G:$M),IF(C198&lt;=100,2,3),FALSE))),"")</f>
        <v/>
      </c>
      <c r="F198" s="219"/>
      <c r="G198" s="219"/>
      <c r="H198" s="219"/>
      <c r="I198" s="219"/>
      <c r="J198" s="219"/>
      <c r="K198" s="121" t="str">
        <f ca="1">IFERROR(IF(C198="","",IF(C198=301,"1",VLOOKUP(C198,IF(C198&lt;=100,'Enter Closet Order Here'!$F:$H,'Enter Additional Product Here'!$E:$H),IF(C198&lt;=100,3,2),FALSE))),"")</f>
        <v/>
      </c>
      <c r="L198" s="122" t="str">
        <f ca="1">IFERROR(IF(C198=301,"",VLOOKUP(D198,IF(C198&lt;=100,'Enter Closet Order Here'!$Y:$Z,'Enter Additional Product Here'!$G:$H),IF(C198&lt;=100,2,2),FALSE)),"")</f>
        <v/>
      </c>
      <c r="M198" s="122" t="str">
        <f ca="1">IFERROR(IF(C198="","",IF(C198=301,'Print Variations'!$D$5,VLOOKUP(C198,IF(C198&lt;=100,'Enter Closet Order Here'!$F:$L,'Enter Additional Product Here'!$E:$H),IF(C198&lt;=100,7,4),FALSE))),"")</f>
        <v/>
      </c>
      <c r="N198" s="122" t="str">
        <f t="shared" ca="1" si="9"/>
        <v/>
      </c>
      <c r="O198" s="26"/>
      <c r="W198" s="65" t="s">
        <v>313</v>
      </c>
      <c r="X198" s="65" t="s">
        <v>1392</v>
      </c>
      <c r="AC198" s="43" t="str">
        <f ca="1">IF(AC197&lt;'Print Variations'!$F$5,AC197+1,IF(AC197='Print Variations'!$F$5,IF('Print Variations'!$F$7=0,IF('Print Variations'!$D$5="$","",IF(IFERROR(MATCH(301,AC$2:AC197,0),0)&gt;0,"",301)),101),IF(AC197&gt;='Print Variations'!$F$7,IF(OR('Print Variations'!$D$5="$",'Print Variations'!$D$5=0),"",IF(IFERROR(MATCH(301,AC$2:AC197,0),0)&gt;0,"",301)),AC197+1)))</f>
        <v/>
      </c>
    </row>
    <row r="199" spans="2:29">
      <c r="B199" s="26"/>
      <c r="C199" s="43" t="str">
        <f ca="1">IF(C198&lt;'Print Variations'!$F$5,C198+1,IF(C198='Print Variations'!$F$5,IF('Print Variations'!$F$7=0,IF('Print Variations'!$D$5="$","",IF(IFERROR(MATCH(301,C$13:C198,0),0)&gt;0,"",301)),101),IF(C198&gt;='Print Variations'!$F$7,IF(OR('Print Variations'!$D$5="$",'Print Variations'!$D$5=0),"",IF(IFERROR(MATCH(301,C$13:C198,0),0)&gt;0,"",301)),C198+1)))</f>
        <v/>
      </c>
      <c r="D199" s="157" t="str">
        <f ca="1">IFERROR(IF(C199="","",IF(C199=301,"Sales Tax",VLOOKUP(C199,IF(C199&lt;=100,'Enter Closet Order Here'!$F:$H,'Enter Additional Product Here'!$E:$G),IF(C199&lt;=100,2,3),FALSE))),"")</f>
        <v/>
      </c>
      <c r="E199" s="219" t="str">
        <f ca="1">IFERROR(IF(IF(C199=301,"Sales Tax",VLOOKUP(D199,IF(C199&lt;=100,'Print Here'!$W:$X,'Enter Additional Product Here'!$G:$M),IF(C199&lt;=100,2,3),FALSE))=0,"",IF(C199=301,"Sales Tax",VLOOKUP(D199,IF(C199&lt;=100,'Print Here'!$W:$X,'Enter Additional Product Here'!$G:$M),IF(C199&lt;=100,2,3),FALSE))),"")</f>
        <v/>
      </c>
      <c r="F199" s="219"/>
      <c r="G199" s="219"/>
      <c r="H199" s="219"/>
      <c r="I199" s="219"/>
      <c r="J199" s="219"/>
      <c r="K199" s="121" t="str">
        <f ca="1">IFERROR(IF(C199="","",IF(C199=301,"1",VLOOKUP(C199,IF(C199&lt;=100,'Enter Closet Order Here'!$F:$H,'Enter Additional Product Here'!$E:$H),IF(C199&lt;=100,3,2),FALSE))),"")</f>
        <v/>
      </c>
      <c r="L199" s="122" t="str">
        <f ca="1">IFERROR(IF(C199=301,"",VLOOKUP(D199,IF(C199&lt;=100,'Enter Closet Order Here'!$Y:$Z,'Enter Additional Product Here'!$G:$H),IF(C199&lt;=100,2,2),FALSE)),"")</f>
        <v/>
      </c>
      <c r="M199" s="122" t="str">
        <f ca="1">IFERROR(IF(C199="","",IF(C199=301,'Print Variations'!$D$5,VLOOKUP(C199,IF(C199&lt;=100,'Enter Closet Order Here'!$F:$L,'Enter Additional Product Here'!$E:$H),IF(C199&lt;=100,7,4),FALSE))),"")</f>
        <v/>
      </c>
      <c r="N199" s="122" t="str">
        <f t="shared" ca="1" si="9"/>
        <v/>
      </c>
      <c r="O199" s="26"/>
      <c r="W199" s="65" t="s">
        <v>315</v>
      </c>
      <c r="X199" s="65" t="s">
        <v>1393</v>
      </c>
      <c r="AC199" s="43" t="str">
        <f ca="1">IF(AC198&lt;'Print Variations'!$F$5,AC198+1,IF(AC198='Print Variations'!$F$5,IF('Print Variations'!$F$7=0,IF('Print Variations'!$D$5="$","",IF(IFERROR(MATCH(301,AC$2:AC198,0),0)&gt;0,"",301)),101),IF(AC198&gt;='Print Variations'!$F$7,IF(OR('Print Variations'!$D$5="$",'Print Variations'!$D$5=0),"",IF(IFERROR(MATCH(301,AC$2:AC198,0),0)&gt;0,"",301)),AC198+1)))</f>
        <v/>
      </c>
    </row>
    <row r="200" spans="2:29">
      <c r="B200" s="26"/>
      <c r="C200" s="43" t="str">
        <f ca="1">IF(C199&lt;'Print Variations'!$F$5,C199+1,IF(C199='Print Variations'!$F$5,IF('Print Variations'!$F$7=0,IF('Print Variations'!$D$5="$","",IF(IFERROR(MATCH(301,C$13:C199,0),0)&gt;0,"",301)),101),IF(C199&gt;='Print Variations'!$F$7,IF(OR('Print Variations'!$D$5="$",'Print Variations'!$D$5=0),"",IF(IFERROR(MATCH(301,C$13:C199,0),0)&gt;0,"",301)),C199+1)))</f>
        <v/>
      </c>
      <c r="D200" s="157" t="str">
        <f ca="1">IFERROR(IF(C200="","",IF(C200=301,"Sales Tax",VLOOKUP(C200,IF(C200&lt;=100,'Enter Closet Order Here'!$F:$H,'Enter Additional Product Here'!$E:$G),IF(C200&lt;=100,2,3),FALSE))),"")</f>
        <v/>
      </c>
      <c r="E200" s="219" t="str">
        <f ca="1">IFERROR(IF(IF(C200=301,"Sales Tax",VLOOKUP(D200,IF(C200&lt;=100,'Print Here'!$W:$X,'Enter Additional Product Here'!$G:$M),IF(C200&lt;=100,2,3),FALSE))=0,"",IF(C200=301,"Sales Tax",VLOOKUP(D200,IF(C200&lt;=100,'Print Here'!$W:$X,'Enter Additional Product Here'!$G:$M),IF(C200&lt;=100,2,3),FALSE))),"")</f>
        <v/>
      </c>
      <c r="F200" s="219"/>
      <c r="G200" s="219"/>
      <c r="H200" s="219"/>
      <c r="I200" s="219"/>
      <c r="J200" s="219"/>
      <c r="K200" s="121" t="str">
        <f ca="1">IFERROR(IF(C200="","",IF(C200=301,"1",VLOOKUP(C200,IF(C200&lt;=100,'Enter Closet Order Here'!$F:$H,'Enter Additional Product Here'!$E:$H),IF(C200&lt;=100,3,2),FALSE))),"")</f>
        <v/>
      </c>
      <c r="L200" s="122" t="str">
        <f ca="1">IFERROR(IF(C200=301,"",VLOOKUP(D200,IF(C200&lt;=100,'Enter Closet Order Here'!$Y:$Z,'Enter Additional Product Here'!$G:$H),IF(C200&lt;=100,2,2),FALSE)),"")</f>
        <v/>
      </c>
      <c r="M200" s="122" t="str">
        <f ca="1">IFERROR(IF(C200="","",IF(C200=301,'Print Variations'!$D$5,VLOOKUP(C200,IF(C200&lt;=100,'Enter Closet Order Here'!$F:$L,'Enter Additional Product Here'!$E:$H),IF(C200&lt;=100,7,4),FALSE))),"")</f>
        <v/>
      </c>
      <c r="N200" s="122" t="str">
        <f t="shared" ca="1" si="9"/>
        <v/>
      </c>
      <c r="O200" s="26"/>
      <c r="W200" s="65" t="s">
        <v>317</v>
      </c>
      <c r="X200" s="65" t="s">
        <v>1394</v>
      </c>
      <c r="AC200" s="43" t="str">
        <f ca="1">IF(AC199&lt;'Print Variations'!$F$5,AC199+1,IF(AC199='Print Variations'!$F$5,IF('Print Variations'!$F$7=0,IF('Print Variations'!$D$5="$","",IF(IFERROR(MATCH(301,AC$2:AC199,0),0)&gt;0,"",301)),101),IF(AC199&gt;='Print Variations'!$F$7,IF(OR('Print Variations'!$D$5="$",'Print Variations'!$D$5=0),"",IF(IFERROR(MATCH(301,AC$2:AC199,0),0)&gt;0,"",301)),AC199+1)))</f>
        <v/>
      </c>
    </row>
    <row r="201" spans="2:29">
      <c r="B201" s="26"/>
      <c r="C201" s="43" t="str">
        <f ca="1">IF(C200&lt;'Print Variations'!$F$5,C200+1,IF(C200='Print Variations'!$F$5,IF('Print Variations'!$F$7=0,IF('Print Variations'!$D$5="$","",IF(IFERROR(MATCH(301,C$13:C200,0),0)&gt;0,"",301)),101),IF(C200&gt;='Print Variations'!$F$7,IF(OR('Print Variations'!$D$5="$",'Print Variations'!$D$5=0),"",IF(IFERROR(MATCH(301,C$13:C200,0),0)&gt;0,"",301)),C200+1)))</f>
        <v/>
      </c>
      <c r="D201" s="157" t="str">
        <f ca="1">IFERROR(IF(C201="","",IF(C201=301,"Sales Tax",VLOOKUP(C201,IF(C201&lt;=100,'Enter Closet Order Here'!$F:$H,'Enter Additional Product Here'!$E:$G),IF(C201&lt;=100,2,3),FALSE))),"")</f>
        <v/>
      </c>
      <c r="E201" s="219" t="str">
        <f ca="1">IFERROR(IF(IF(C201=301,"Sales Tax",VLOOKUP(D201,IF(C201&lt;=100,'Print Here'!$W:$X,'Enter Additional Product Here'!$G:$M),IF(C201&lt;=100,2,3),FALSE))=0,"",IF(C201=301,"Sales Tax",VLOOKUP(D201,IF(C201&lt;=100,'Print Here'!$W:$X,'Enter Additional Product Here'!$G:$M),IF(C201&lt;=100,2,3),FALSE))),"")</f>
        <v/>
      </c>
      <c r="F201" s="219"/>
      <c r="G201" s="219"/>
      <c r="H201" s="219"/>
      <c r="I201" s="219"/>
      <c r="J201" s="219"/>
      <c r="K201" s="121" t="str">
        <f ca="1">IFERROR(IF(C201="","",IF(C201=301,"1",VLOOKUP(C201,IF(C201&lt;=100,'Enter Closet Order Here'!$F:$H,'Enter Additional Product Here'!$E:$H),IF(C201&lt;=100,3,2),FALSE))),"")</f>
        <v/>
      </c>
      <c r="L201" s="122" t="str">
        <f ca="1">IFERROR(IF(C201=301,"",VLOOKUP(D201,IF(C201&lt;=100,'Enter Closet Order Here'!$Y:$Z,'Enter Additional Product Here'!$G:$H),IF(C201&lt;=100,2,2),FALSE)),"")</f>
        <v/>
      </c>
      <c r="M201" s="122" t="str">
        <f ca="1">IFERROR(IF(C201="","",IF(C201=301,'Print Variations'!$D$5,VLOOKUP(C201,IF(C201&lt;=100,'Enter Closet Order Here'!$F:$L,'Enter Additional Product Here'!$E:$H),IF(C201&lt;=100,7,4),FALSE))),"")</f>
        <v/>
      </c>
      <c r="N201" s="122" t="str">
        <f t="shared" ca="1" si="9"/>
        <v/>
      </c>
      <c r="O201" s="26"/>
      <c r="W201" s="65" t="s">
        <v>319</v>
      </c>
      <c r="X201" s="65" t="s">
        <v>1395</v>
      </c>
      <c r="AC201" s="43" t="str">
        <f ca="1">IF(AC200&lt;'Print Variations'!$F$5,AC200+1,IF(AC200='Print Variations'!$F$5,IF('Print Variations'!$F$7=0,IF('Print Variations'!$D$5="$","",IF(IFERROR(MATCH(301,AC$2:AC200,0),0)&gt;0,"",301)),101),IF(AC200&gt;='Print Variations'!$F$7,IF(OR('Print Variations'!$D$5="$",'Print Variations'!$D$5=0),"",IF(IFERROR(MATCH(301,AC$2:AC200,0),0)&gt;0,"",301)),AC200+1)))</f>
        <v/>
      </c>
    </row>
    <row r="202" spans="2:29">
      <c r="B202" s="26"/>
      <c r="C202" s="43" t="str">
        <f ca="1">IF(C201&lt;'Print Variations'!$F$5,C201+1,IF(C201='Print Variations'!$F$5,IF('Print Variations'!$F$7=0,IF('Print Variations'!$D$5="$","",IF(IFERROR(MATCH(301,C$13:C201,0),0)&gt;0,"",301)),101),IF(C201&gt;='Print Variations'!$F$7,IF(OR('Print Variations'!$D$5="$",'Print Variations'!$D$5=0),"",IF(IFERROR(MATCH(301,C$13:C201,0),0)&gt;0,"",301)),C201+1)))</f>
        <v/>
      </c>
      <c r="D202" s="157" t="str">
        <f ca="1">IFERROR(IF(C202="","",IF(C202=301,"Sales Tax",VLOOKUP(C202,IF(C202&lt;=100,'Enter Closet Order Here'!$F:$H,'Enter Additional Product Here'!$E:$G),IF(C202&lt;=100,2,3),FALSE))),"")</f>
        <v/>
      </c>
      <c r="E202" s="219" t="str">
        <f ca="1">IFERROR(IF(IF(C202=301,"Sales Tax",VLOOKUP(D202,IF(C202&lt;=100,'Print Here'!$W:$X,'Enter Additional Product Here'!$G:$M),IF(C202&lt;=100,2,3),FALSE))=0,"",IF(C202=301,"Sales Tax",VLOOKUP(D202,IF(C202&lt;=100,'Print Here'!$W:$X,'Enter Additional Product Here'!$G:$M),IF(C202&lt;=100,2,3),FALSE))),"")</f>
        <v/>
      </c>
      <c r="F202" s="219"/>
      <c r="G202" s="219"/>
      <c r="H202" s="219"/>
      <c r="I202" s="219"/>
      <c r="J202" s="219"/>
      <c r="K202" s="121" t="str">
        <f ca="1">IFERROR(IF(C202="","",IF(C202=301,"1",VLOOKUP(C202,IF(C202&lt;=100,'Enter Closet Order Here'!$F:$H,'Enter Additional Product Here'!$E:$H),IF(C202&lt;=100,3,2),FALSE))),"")</f>
        <v/>
      </c>
      <c r="L202" s="122" t="str">
        <f ca="1">IFERROR(IF(C202=301,"",VLOOKUP(D202,IF(C202&lt;=100,'Enter Closet Order Here'!$Y:$Z,'Enter Additional Product Here'!$G:$H),IF(C202&lt;=100,2,2),FALSE)),"")</f>
        <v/>
      </c>
      <c r="M202" s="122" t="str">
        <f ca="1">IFERROR(IF(C202="","",IF(C202=301,'Print Variations'!$D$5,VLOOKUP(C202,IF(C202&lt;=100,'Enter Closet Order Here'!$F:$L,'Enter Additional Product Here'!$E:$H),IF(C202&lt;=100,7,4),FALSE))),"")</f>
        <v/>
      </c>
      <c r="N202" s="122" t="str">
        <f t="shared" ca="1" si="9"/>
        <v/>
      </c>
      <c r="O202" s="26"/>
      <c r="W202" s="65" t="s">
        <v>321</v>
      </c>
      <c r="X202" s="65" t="s">
        <v>1396</v>
      </c>
      <c r="AC202" s="43" t="str">
        <f ca="1">IF(AC201&lt;'Print Variations'!$F$5,AC201+1,IF(AC201='Print Variations'!$F$5,IF('Print Variations'!$F$7=0,IF('Print Variations'!$D$5="$","",IF(IFERROR(MATCH(301,AC$2:AC201,0),0)&gt;0,"",301)),101),IF(AC201&gt;='Print Variations'!$F$7,IF(OR('Print Variations'!$D$5="$",'Print Variations'!$D$5=0),"",IF(IFERROR(MATCH(301,AC$2:AC201,0),0)&gt;0,"",301)),AC201+1)))</f>
        <v/>
      </c>
    </row>
    <row r="203" spans="2:29">
      <c r="B203" s="26"/>
      <c r="C203" s="43" t="str">
        <f ca="1">IF(C202&lt;'Print Variations'!$F$5,C202+1,IF(C202='Print Variations'!$F$5,IF('Print Variations'!$F$7=0,IF('Print Variations'!$D$5="$","",IF(IFERROR(MATCH(301,C$13:C202,0),0)&gt;0,"",301)),101),IF(C202&gt;='Print Variations'!$F$7,IF(OR('Print Variations'!$D$5="$",'Print Variations'!$D$5=0),"",IF(IFERROR(MATCH(301,C$13:C202,0),0)&gt;0,"",301)),C202+1)))</f>
        <v/>
      </c>
      <c r="D203" s="157" t="str">
        <f ca="1">IFERROR(IF(C203="","",IF(C203=301,"Sales Tax",VLOOKUP(C203,IF(C203&lt;=100,'Enter Closet Order Here'!$F:$H,'Enter Additional Product Here'!$E:$G),IF(C203&lt;=100,2,3),FALSE))),"")</f>
        <v/>
      </c>
      <c r="E203" s="219" t="str">
        <f ca="1">IFERROR(IF(IF(C203=301,"Sales Tax",VLOOKUP(D203,IF(C203&lt;=100,'Print Here'!$W:$X,'Enter Additional Product Here'!$G:$M),IF(C203&lt;=100,2,3),FALSE))=0,"",IF(C203=301,"Sales Tax",VLOOKUP(D203,IF(C203&lt;=100,'Print Here'!$W:$X,'Enter Additional Product Here'!$G:$M),IF(C203&lt;=100,2,3),FALSE))),"")</f>
        <v/>
      </c>
      <c r="F203" s="219"/>
      <c r="G203" s="219"/>
      <c r="H203" s="219"/>
      <c r="I203" s="219"/>
      <c r="J203" s="219"/>
      <c r="K203" s="121" t="str">
        <f ca="1">IFERROR(IF(C203="","",IF(C203=301,"1",VLOOKUP(C203,IF(C203&lt;=100,'Enter Closet Order Here'!$F:$H,'Enter Additional Product Here'!$E:$H),IF(C203&lt;=100,3,2),FALSE))),"")</f>
        <v/>
      </c>
      <c r="L203" s="122" t="str">
        <f ca="1">IFERROR(IF(C203=301,"",VLOOKUP(D203,IF(C203&lt;=100,'Enter Closet Order Here'!$Y:$Z,'Enter Additional Product Here'!$G:$H),IF(C203&lt;=100,2,2),FALSE)),"")</f>
        <v/>
      </c>
      <c r="M203" s="122" t="str">
        <f ca="1">IFERROR(IF(C203="","",IF(C203=301,'Print Variations'!$D$5,VLOOKUP(C203,IF(C203&lt;=100,'Enter Closet Order Here'!$F:$L,'Enter Additional Product Here'!$E:$H),IF(C203&lt;=100,7,4),FALSE))),"")</f>
        <v/>
      </c>
      <c r="N203" s="122" t="str">
        <f t="shared" ca="1" si="9"/>
        <v/>
      </c>
      <c r="O203" s="26"/>
      <c r="W203" s="65" t="s">
        <v>323</v>
      </c>
      <c r="X203" s="65" t="s">
        <v>1397</v>
      </c>
    </row>
    <row r="204" spans="2:29">
      <c r="B204" s="26"/>
      <c r="C204" s="43" t="str">
        <f ca="1">IF(C203&lt;'Print Variations'!$F$5,C203+1,IF(C203='Print Variations'!$F$5,IF('Print Variations'!$F$7=0,IF('Print Variations'!$D$5="$","",IF(IFERROR(MATCH(301,C$13:C203,0),0)&gt;0,"",301)),101),IF(C203&gt;='Print Variations'!$F$7,IF(OR('Print Variations'!$D$5="$",'Print Variations'!$D$5=0),"",IF(IFERROR(MATCH(301,C$13:C203,0),0)&gt;0,"",301)),C203+1)))</f>
        <v/>
      </c>
      <c r="D204" s="157" t="str">
        <f ca="1">IFERROR(IF(C204="","",IF(C204=301,"Sales Tax",VLOOKUP(C204,IF(C204&lt;=100,'Enter Closet Order Here'!$F:$H,'Enter Additional Product Here'!$E:$G),IF(C204&lt;=100,2,3),FALSE))),"")</f>
        <v/>
      </c>
      <c r="E204" s="219" t="str">
        <f ca="1">IFERROR(IF(IF(C204=301,"Sales Tax",VLOOKUP(D204,IF(C204&lt;=100,'Print Here'!$W:$X,'Enter Additional Product Here'!$G:$M),IF(C204&lt;=100,2,3),FALSE))=0,"",IF(C204=301,"Sales Tax",VLOOKUP(D204,IF(C204&lt;=100,'Print Here'!$W:$X,'Enter Additional Product Here'!$G:$M),IF(C204&lt;=100,2,3),FALSE))),"")</f>
        <v/>
      </c>
      <c r="F204" s="219"/>
      <c r="G204" s="219"/>
      <c r="H204" s="219"/>
      <c r="I204" s="219"/>
      <c r="J204" s="219"/>
      <c r="K204" s="121" t="str">
        <f ca="1">IFERROR(IF(C204="","",IF(C204=301,"1",VLOOKUP(C204,IF(C204&lt;=100,'Enter Closet Order Here'!$F:$H,'Enter Additional Product Here'!$E:$H),IF(C204&lt;=100,3,2),FALSE))),"")</f>
        <v/>
      </c>
      <c r="L204" s="122" t="str">
        <f ca="1">IFERROR(IF(C204=301,"",VLOOKUP(D204,IF(C204&lt;=100,'Enter Closet Order Here'!$Y:$Z,'Enter Additional Product Here'!$G:$H),IF(C204&lt;=100,2,2),FALSE)),"")</f>
        <v/>
      </c>
      <c r="M204" s="122" t="str">
        <f ca="1">IFERROR(IF(C204="","",IF(C204=301,'Print Variations'!$D$5,VLOOKUP(C204,IF(C204&lt;=100,'Enter Closet Order Here'!$F:$L,'Enter Additional Product Here'!$E:$H),IF(C204&lt;=100,7,4),FALSE))),"")</f>
        <v/>
      </c>
      <c r="N204" s="122" t="str">
        <f t="shared" ca="1" si="9"/>
        <v/>
      </c>
      <c r="O204" s="26"/>
      <c r="W204" s="65" t="s">
        <v>325</v>
      </c>
      <c r="X204" s="65" t="s">
        <v>1398</v>
      </c>
    </row>
    <row r="205" spans="2:29">
      <c r="B205" s="26"/>
      <c r="C205" s="43" t="str">
        <f ca="1">IF(C204&lt;'Print Variations'!$F$5,C204+1,IF(C204='Print Variations'!$F$5,IF('Print Variations'!$F$7=0,IF('Print Variations'!$D$5="$","",IF(IFERROR(MATCH(301,C$13:C204,0),0)&gt;0,"",301)),101),IF(C204&gt;='Print Variations'!$F$7,IF(OR('Print Variations'!$D$5="$",'Print Variations'!$D$5=0),"",IF(IFERROR(MATCH(301,C$13:C204,0),0)&gt;0,"",301)),C204+1)))</f>
        <v/>
      </c>
      <c r="D205" s="157" t="str">
        <f ca="1">IFERROR(IF(C205="","",IF(C205=301,"Sales Tax",VLOOKUP(C205,IF(C205&lt;=100,'Enter Closet Order Here'!$F:$H,'Enter Additional Product Here'!$E:$G),IF(C205&lt;=100,2,3),FALSE))),"")</f>
        <v/>
      </c>
      <c r="E205" s="219" t="str">
        <f ca="1">IFERROR(IF(IF(C205=301,"Sales Tax",VLOOKUP(D205,IF(C205&lt;=100,'Print Here'!$W:$X,'Enter Additional Product Here'!$G:$M),IF(C205&lt;=100,2,3),FALSE))=0,"",IF(C205=301,"Sales Tax",VLOOKUP(D205,IF(C205&lt;=100,'Print Here'!$W:$X,'Enter Additional Product Here'!$G:$M),IF(C205&lt;=100,2,3),FALSE))),"")</f>
        <v/>
      </c>
      <c r="F205" s="219"/>
      <c r="G205" s="219"/>
      <c r="H205" s="219"/>
      <c r="I205" s="219"/>
      <c r="J205" s="219"/>
      <c r="K205" s="121" t="str">
        <f ca="1">IFERROR(IF(C205="","",IF(C205=301,"1",VLOOKUP(C205,IF(C205&lt;=100,'Enter Closet Order Here'!$F:$H,'Enter Additional Product Here'!$E:$H),IF(C205&lt;=100,3,2),FALSE))),"")</f>
        <v/>
      </c>
      <c r="L205" s="122" t="str">
        <f ca="1">IFERROR(IF(C205=301,"",VLOOKUP(D205,IF(C205&lt;=100,'Enter Closet Order Here'!$Y:$Z,'Enter Additional Product Here'!$G:$H),IF(C205&lt;=100,2,2),FALSE)),"")</f>
        <v/>
      </c>
      <c r="M205" s="122" t="str">
        <f ca="1">IFERROR(IF(C205="","",IF(C205=301,'Print Variations'!$D$5,VLOOKUP(C205,IF(C205&lt;=100,'Enter Closet Order Here'!$F:$L,'Enter Additional Product Here'!$E:$H),IF(C205&lt;=100,7,4),FALSE))),"")</f>
        <v/>
      </c>
      <c r="N205" s="122" t="str">
        <f t="shared" ca="1" si="9"/>
        <v/>
      </c>
      <c r="O205" s="26"/>
      <c r="W205" s="65" t="s">
        <v>326</v>
      </c>
      <c r="X205" s="65" t="s">
        <v>1399</v>
      </c>
    </row>
    <row r="206" spans="2:29">
      <c r="B206" s="26"/>
      <c r="C206" s="43" t="str">
        <f ca="1">IF(C205&lt;'Print Variations'!$F$5,C205+1,IF(C205='Print Variations'!$F$5,IF('Print Variations'!$F$7=0,IF('Print Variations'!$D$5="$","",IF(IFERROR(MATCH(301,C$13:C205,0),0)&gt;0,"",301)),101),IF(C205&gt;='Print Variations'!$F$7,IF(OR('Print Variations'!$D$5="$",'Print Variations'!$D$5=0),"",IF(IFERROR(MATCH(301,C$13:C205,0),0)&gt;0,"",301)),C205+1)))</f>
        <v/>
      </c>
      <c r="D206" s="157" t="str">
        <f ca="1">IFERROR(IF(C206="","",IF(C206=301,"Sales Tax",VLOOKUP(C206,IF(C206&lt;=100,'Enter Closet Order Here'!$F:$H,'Enter Additional Product Here'!$E:$G),IF(C206&lt;=100,2,3),FALSE))),"")</f>
        <v/>
      </c>
      <c r="E206" s="219" t="str">
        <f ca="1">IFERROR(IF(IF(C206=301,"Sales Tax",VLOOKUP(D206,IF(C206&lt;=100,'Print Here'!$W:$X,'Enter Additional Product Here'!$G:$M),IF(C206&lt;=100,2,3),FALSE))=0,"",IF(C206=301,"Sales Tax",VLOOKUP(D206,IF(C206&lt;=100,'Print Here'!$W:$X,'Enter Additional Product Here'!$G:$M),IF(C206&lt;=100,2,3),FALSE))),"")</f>
        <v/>
      </c>
      <c r="F206" s="219"/>
      <c r="G206" s="219"/>
      <c r="H206" s="219"/>
      <c r="I206" s="219"/>
      <c r="J206" s="219"/>
      <c r="K206" s="121" t="str">
        <f ca="1">IFERROR(IF(C206="","",IF(C206=301,"1",VLOOKUP(C206,IF(C206&lt;=100,'Enter Closet Order Here'!$F:$H,'Enter Additional Product Here'!$E:$H),IF(C206&lt;=100,3,2),FALSE))),"")</f>
        <v/>
      </c>
      <c r="L206" s="122" t="str">
        <f ca="1">IFERROR(IF(C206=301,"",VLOOKUP(D206,IF(C206&lt;=100,'Enter Closet Order Here'!$Y:$Z,'Enter Additional Product Here'!$G:$H),IF(C206&lt;=100,2,2),FALSE)),"")</f>
        <v/>
      </c>
      <c r="M206" s="122" t="str">
        <f ca="1">IFERROR(IF(C206="","",IF(C206=301,'Print Variations'!$D$5,VLOOKUP(C206,IF(C206&lt;=100,'Enter Closet Order Here'!$F:$L,'Enter Additional Product Here'!$E:$H),IF(C206&lt;=100,7,4),FALSE))),"")</f>
        <v/>
      </c>
      <c r="N206" s="122" t="str">
        <f t="shared" ca="1" si="9"/>
        <v/>
      </c>
      <c r="O206" s="26"/>
      <c r="W206" s="65" t="s">
        <v>328</v>
      </c>
      <c r="X206" s="65" t="s">
        <v>1400</v>
      </c>
    </row>
    <row r="207" spans="2:29">
      <c r="B207" s="26"/>
      <c r="C207" s="43" t="str">
        <f ca="1">IF(C206&lt;'Print Variations'!$F$5,C206+1,IF(C206='Print Variations'!$F$5,IF('Print Variations'!$F$7=0,IF('Print Variations'!$D$5="$","",IF(IFERROR(MATCH(301,C$13:C206,0),0)&gt;0,"",301)),101),IF(C206&gt;='Print Variations'!$F$7,IF(OR('Print Variations'!$D$5="$",'Print Variations'!$D$5=0),"",IF(IFERROR(MATCH(301,C$13:C206,0),0)&gt;0,"",301)),C206+1)))</f>
        <v/>
      </c>
      <c r="D207" s="157" t="str">
        <f ca="1">IFERROR(IF(C207="","",IF(C207=301,"Sales Tax",VLOOKUP(C207,IF(C207&lt;=100,'Enter Closet Order Here'!$F:$H,'Enter Additional Product Here'!$E:$G),IF(C207&lt;=100,2,3),FALSE))),"")</f>
        <v/>
      </c>
      <c r="E207" s="219" t="str">
        <f ca="1">IFERROR(IF(IF(C207=301,"Sales Tax",VLOOKUP(D207,IF(C207&lt;=100,'Print Here'!$W:$X,'Enter Additional Product Here'!$G:$M),IF(C207&lt;=100,2,3),FALSE))=0,"",IF(C207=301,"Sales Tax",VLOOKUP(D207,IF(C207&lt;=100,'Print Here'!$W:$X,'Enter Additional Product Here'!$G:$M),IF(C207&lt;=100,2,3),FALSE))),"")</f>
        <v/>
      </c>
      <c r="F207" s="219"/>
      <c r="G207" s="219"/>
      <c r="H207" s="219"/>
      <c r="I207" s="219"/>
      <c r="J207" s="219"/>
      <c r="K207" s="121" t="str">
        <f ca="1">IFERROR(IF(C207="","",IF(C207=301,"1",VLOOKUP(C207,IF(C207&lt;=100,'Enter Closet Order Here'!$F:$H,'Enter Additional Product Here'!$E:$H),IF(C207&lt;=100,3,2),FALSE))),"")</f>
        <v/>
      </c>
      <c r="L207" s="122" t="str">
        <f ca="1">IFERROR(IF(C207=301,"",VLOOKUP(D207,IF(C207&lt;=100,'Enter Closet Order Here'!$Y:$Z,'Enter Additional Product Here'!$G:$H),IF(C207&lt;=100,2,2),FALSE)),"")</f>
        <v/>
      </c>
      <c r="M207" s="122" t="str">
        <f ca="1">IFERROR(IF(C207="","",IF(C207=301,'Print Variations'!$D$5,VLOOKUP(C207,IF(C207&lt;=100,'Enter Closet Order Here'!$F:$L,'Enter Additional Product Here'!$E:$H),IF(C207&lt;=100,7,4),FALSE))),"")</f>
        <v/>
      </c>
      <c r="N207" s="122" t="str">
        <f t="shared" ca="1" si="9"/>
        <v/>
      </c>
      <c r="O207" s="26"/>
      <c r="W207" s="65" t="s">
        <v>330</v>
      </c>
      <c r="X207" s="65" t="s">
        <v>1401</v>
      </c>
    </row>
    <row r="208" spans="2:29">
      <c r="B208" s="26"/>
      <c r="C208" s="43" t="str">
        <f ca="1">IF(C207&lt;'Print Variations'!$F$5,C207+1,IF(C207='Print Variations'!$F$5,IF('Print Variations'!$F$7=0,IF('Print Variations'!$D$5="$","",IF(IFERROR(MATCH(301,C$13:C207,0),0)&gt;0,"",301)),101),IF(C207&gt;='Print Variations'!$F$7,IF(OR('Print Variations'!$D$5="$",'Print Variations'!$D$5=0),"",IF(IFERROR(MATCH(301,C$13:C207,0),0)&gt;0,"",301)),C207+1)))</f>
        <v/>
      </c>
      <c r="D208" s="157" t="str">
        <f ca="1">IFERROR(IF(C208="","",IF(C208=301,"Sales Tax",VLOOKUP(C208,IF(C208&lt;=100,'Enter Closet Order Here'!$F:$H,'Enter Additional Product Here'!$E:$G),IF(C208&lt;=100,2,3),FALSE))),"")</f>
        <v/>
      </c>
      <c r="E208" s="219" t="str">
        <f ca="1">IFERROR(IF(IF(C208=301,"Sales Tax",VLOOKUP(D208,IF(C208&lt;=100,'Print Here'!$W:$X,'Enter Additional Product Here'!$G:$M),IF(C208&lt;=100,2,3),FALSE))=0,"",IF(C208=301,"Sales Tax",VLOOKUP(D208,IF(C208&lt;=100,'Print Here'!$W:$X,'Enter Additional Product Here'!$G:$M),IF(C208&lt;=100,2,3),FALSE))),"")</f>
        <v/>
      </c>
      <c r="F208" s="219"/>
      <c r="G208" s="219"/>
      <c r="H208" s="219"/>
      <c r="I208" s="219"/>
      <c r="J208" s="219"/>
      <c r="K208" s="121" t="str">
        <f ca="1">IFERROR(IF(C208="","",IF(C208=301,"1",VLOOKUP(C208,IF(C208&lt;=100,'Enter Closet Order Here'!$F:$H,'Enter Additional Product Here'!$E:$H),IF(C208&lt;=100,3,2),FALSE))),"")</f>
        <v/>
      </c>
      <c r="L208" s="122" t="str">
        <f ca="1">IFERROR(IF(C208=301,"",VLOOKUP(D208,IF(C208&lt;=100,'Enter Closet Order Here'!$Y:$Z,'Enter Additional Product Here'!$G:$H),IF(C208&lt;=100,2,2),FALSE)),"")</f>
        <v/>
      </c>
      <c r="M208" s="122" t="str">
        <f ca="1">IFERROR(IF(C208="","",IF(C208=301,'Print Variations'!$D$5,VLOOKUP(C208,IF(C208&lt;=100,'Enter Closet Order Here'!$F:$L,'Enter Additional Product Here'!$E:$H),IF(C208&lt;=100,7,4),FALSE))),"")</f>
        <v/>
      </c>
      <c r="N208" s="122" t="str">
        <f t="shared" ca="1" si="9"/>
        <v/>
      </c>
      <c r="O208" s="26"/>
      <c r="W208" s="65" t="s">
        <v>332</v>
      </c>
      <c r="X208" s="65" t="s">
        <v>1402</v>
      </c>
    </row>
    <row r="209" spans="2:24">
      <c r="B209" s="26"/>
      <c r="C209" s="43" t="str">
        <f ca="1">IF(C208&lt;'Print Variations'!$F$5,C208+1,IF(C208='Print Variations'!$F$5,IF('Print Variations'!$F$7=0,IF('Print Variations'!$D$5="$","",IF(IFERROR(MATCH(301,C$13:C208,0),0)&gt;0,"",301)),101),IF(C208&gt;='Print Variations'!$F$7,IF(OR('Print Variations'!$D$5="$",'Print Variations'!$D$5=0),"",IF(IFERROR(MATCH(301,C$13:C208,0),0)&gt;0,"",301)),C208+1)))</f>
        <v/>
      </c>
      <c r="D209" s="157" t="str">
        <f ca="1">IFERROR(IF(C209="","",IF(C209=301,"Sales Tax",VLOOKUP(C209,IF(C209&lt;=100,'Enter Closet Order Here'!$F:$H,'Enter Additional Product Here'!$E:$G),IF(C209&lt;=100,2,3),FALSE))),"")</f>
        <v/>
      </c>
      <c r="E209" s="219" t="str">
        <f ca="1">IFERROR(IF(IF(C209=301,"Sales Tax",VLOOKUP(D209,IF(C209&lt;=100,'Print Here'!$W:$X,'Enter Additional Product Here'!$G:$M),IF(C209&lt;=100,2,3),FALSE))=0,"",IF(C209=301,"Sales Tax",VLOOKUP(D209,IF(C209&lt;=100,'Print Here'!$W:$X,'Enter Additional Product Here'!$G:$M),IF(C209&lt;=100,2,3),FALSE))),"")</f>
        <v/>
      </c>
      <c r="F209" s="219"/>
      <c r="G209" s="219"/>
      <c r="H209" s="219"/>
      <c r="I209" s="219"/>
      <c r="J209" s="219"/>
      <c r="K209" s="121" t="str">
        <f ca="1">IFERROR(IF(C209="","",IF(C209=301,"1",VLOOKUP(C209,IF(C209&lt;=100,'Enter Closet Order Here'!$F:$H,'Enter Additional Product Here'!$E:$H),IF(C209&lt;=100,3,2),FALSE))),"")</f>
        <v/>
      </c>
      <c r="L209" s="122" t="str">
        <f ca="1">IFERROR(IF(C209=301,"",VLOOKUP(D209,IF(C209&lt;=100,'Enter Closet Order Here'!$Y:$Z,'Enter Additional Product Here'!$G:$H),IF(C209&lt;=100,2,2),FALSE)),"")</f>
        <v/>
      </c>
      <c r="M209" s="122" t="str">
        <f ca="1">IFERROR(IF(C209="","",IF(C209=301,'Print Variations'!$D$5,VLOOKUP(C209,IF(C209&lt;=100,'Enter Closet Order Here'!$F:$L,'Enter Additional Product Here'!$E:$H),IF(C209&lt;=100,7,4),FALSE))),"")</f>
        <v/>
      </c>
      <c r="N209" s="122" t="str">
        <f t="shared" ca="1" si="9"/>
        <v/>
      </c>
      <c r="O209" s="26"/>
      <c r="W209" s="65" t="s">
        <v>334</v>
      </c>
      <c r="X209" s="65" t="s">
        <v>1403</v>
      </c>
    </row>
    <row r="210" spans="2:24">
      <c r="B210" s="26"/>
      <c r="C210" s="43" t="str">
        <f ca="1">IF(C209&lt;'Print Variations'!$F$5,C209+1,IF(C209='Print Variations'!$F$5,IF('Print Variations'!$F$7=0,IF('Print Variations'!$D$5="$","",IF(IFERROR(MATCH(301,C$13:C209,0),0)&gt;0,"",301)),101),IF(C209&gt;='Print Variations'!$F$7,IF(OR('Print Variations'!$D$5="$",'Print Variations'!$D$5=0),"",IF(IFERROR(MATCH(301,C$13:C209,0),0)&gt;0,"",301)),C209+1)))</f>
        <v/>
      </c>
      <c r="D210" s="157" t="str">
        <f ca="1">IFERROR(IF(C210="","",IF(C210=301,"Sales Tax",VLOOKUP(C210,IF(C210&lt;=100,'Enter Closet Order Here'!$F:$H,'Enter Additional Product Here'!$E:$G),IF(C210&lt;=100,2,3),FALSE))),"")</f>
        <v/>
      </c>
      <c r="E210" s="219" t="str">
        <f ca="1">IFERROR(IF(IF(C210=301,"Sales Tax",VLOOKUP(D210,IF(C210&lt;=100,'Print Here'!$W:$X,'Enter Additional Product Here'!$G:$M),IF(C210&lt;=100,2,3),FALSE))=0,"",IF(C210=301,"Sales Tax",VLOOKUP(D210,IF(C210&lt;=100,'Print Here'!$W:$X,'Enter Additional Product Here'!$G:$M),IF(C210&lt;=100,2,3),FALSE))),"")</f>
        <v/>
      </c>
      <c r="F210" s="219"/>
      <c r="G210" s="219"/>
      <c r="H210" s="219"/>
      <c r="I210" s="219"/>
      <c r="J210" s="219"/>
      <c r="K210" s="121" t="str">
        <f ca="1">IFERROR(IF(C210="","",IF(C210=301,"1",VLOOKUP(C210,IF(C210&lt;=100,'Enter Closet Order Here'!$F:$H,'Enter Additional Product Here'!$E:$H),IF(C210&lt;=100,3,2),FALSE))),"")</f>
        <v/>
      </c>
      <c r="L210" s="122" t="str">
        <f ca="1">IFERROR(IF(C210=301,"",VLOOKUP(D210,IF(C210&lt;=100,'Enter Closet Order Here'!$Y:$Z,'Enter Additional Product Here'!$G:$H),IF(C210&lt;=100,2,2),FALSE)),"")</f>
        <v/>
      </c>
      <c r="M210" s="122" t="str">
        <f ca="1">IFERROR(IF(C210="","",IF(C210=301,'Print Variations'!$D$5,VLOOKUP(C210,IF(C210&lt;=100,'Enter Closet Order Here'!$F:$L,'Enter Additional Product Here'!$E:$H),IF(C210&lt;=100,7,4),FALSE))),"")</f>
        <v/>
      </c>
      <c r="N210" s="122" t="str">
        <f t="shared" ca="1" si="9"/>
        <v/>
      </c>
      <c r="O210" s="26"/>
      <c r="W210" s="65" t="s">
        <v>336</v>
      </c>
      <c r="X210" s="65" t="s">
        <v>1404</v>
      </c>
    </row>
    <row r="211" spans="2:24">
      <c r="B211" s="26"/>
      <c r="C211" s="43" t="str">
        <f ca="1">IF(C210&lt;'Print Variations'!$F$5,C210+1,IF(C210='Print Variations'!$F$5,IF('Print Variations'!$F$7=0,IF('Print Variations'!$D$5="$","",IF(IFERROR(MATCH(301,C$13:C210,0),0)&gt;0,"",301)),101),IF(C210&gt;='Print Variations'!$F$7,IF(OR('Print Variations'!$D$5="$",'Print Variations'!$D$5=0),"",IF(IFERROR(MATCH(301,C$13:C210,0),0)&gt;0,"",301)),C210+1)))</f>
        <v/>
      </c>
      <c r="D211" s="157" t="str">
        <f ca="1">IFERROR(IF(C211="","",IF(C211=301,"Sales Tax",VLOOKUP(C211,IF(C211&lt;=100,'Enter Closet Order Here'!$F:$H,'Enter Additional Product Here'!$E:$G),IF(C211&lt;=100,2,3),FALSE))),"")</f>
        <v/>
      </c>
      <c r="E211" s="219" t="str">
        <f ca="1">IFERROR(IF(IF(C211=301,"Sales Tax",VLOOKUP(D211,IF(C211&lt;=100,'Print Here'!$W:$X,'Enter Additional Product Here'!$G:$M),IF(C211&lt;=100,2,3),FALSE))=0,"",IF(C211=301,"Sales Tax",VLOOKUP(D211,IF(C211&lt;=100,'Print Here'!$W:$X,'Enter Additional Product Here'!$G:$M),IF(C211&lt;=100,2,3),FALSE))),"")</f>
        <v/>
      </c>
      <c r="F211" s="219"/>
      <c r="G211" s="219"/>
      <c r="H211" s="219"/>
      <c r="I211" s="219"/>
      <c r="J211" s="219"/>
      <c r="K211" s="121" t="str">
        <f ca="1">IFERROR(IF(C211="","",IF(C211=301,"1",VLOOKUP(C211,IF(C211&lt;=100,'Enter Closet Order Here'!$F:$H,'Enter Additional Product Here'!$E:$H),IF(C211&lt;=100,3,2),FALSE))),"")</f>
        <v/>
      </c>
      <c r="L211" s="122" t="str">
        <f ca="1">IFERROR(IF(C211=301,"",VLOOKUP(D211,IF(C211&lt;=100,'Enter Closet Order Here'!$Y:$Z,'Enter Additional Product Here'!$G:$H),IF(C211&lt;=100,2,2),FALSE)),"")</f>
        <v/>
      </c>
      <c r="M211" s="122" t="str">
        <f ca="1">IFERROR(IF(C211="","",IF(C211=301,'Print Variations'!$D$5,VLOOKUP(C211,IF(C211&lt;=100,'Enter Closet Order Here'!$F:$L,'Enter Additional Product Here'!$E:$H),IF(C211&lt;=100,7,4),FALSE))),"")</f>
        <v/>
      </c>
      <c r="N211" s="122" t="str">
        <f t="shared" ca="1" si="9"/>
        <v/>
      </c>
      <c r="O211" s="26"/>
      <c r="W211" s="65" t="s">
        <v>338</v>
      </c>
      <c r="X211" s="65" t="s">
        <v>1405</v>
      </c>
    </row>
    <row r="212" spans="2:24">
      <c r="B212" s="26"/>
      <c r="C212" s="43" t="str">
        <f ca="1">IF(C211&lt;'Print Variations'!$F$5,C211+1,IF(C211='Print Variations'!$F$5,IF('Print Variations'!$F$7=0,IF('Print Variations'!$D$5="$","",IF(IFERROR(MATCH(301,C$13:C211,0),0)&gt;0,"",301)),101),IF(C211&gt;='Print Variations'!$F$7,IF(OR('Print Variations'!$D$5="$",'Print Variations'!$D$5=0),"",IF(IFERROR(MATCH(301,C$13:C211,0),0)&gt;0,"",301)),C211+1)))</f>
        <v/>
      </c>
      <c r="D212" s="157" t="str">
        <f ca="1">IFERROR(IF(C212="","",IF(C212=301,"Sales Tax",VLOOKUP(C212,IF(C212&lt;=100,'Enter Closet Order Here'!$F:$H,'Enter Additional Product Here'!$E:$G),IF(C212&lt;=100,2,3),FALSE))),"")</f>
        <v/>
      </c>
      <c r="E212" s="219" t="str">
        <f ca="1">IFERROR(IF(IF(C212=301,"Sales Tax",VLOOKUP(D212,IF(C212&lt;=100,'Print Here'!$W:$X,'Enter Additional Product Here'!$G:$M),IF(C212&lt;=100,2,3),FALSE))=0,"",IF(C212=301,"Sales Tax",VLOOKUP(D212,IF(C212&lt;=100,'Print Here'!$W:$X,'Enter Additional Product Here'!$G:$M),IF(C212&lt;=100,2,3),FALSE))),"")</f>
        <v/>
      </c>
      <c r="F212" s="219"/>
      <c r="G212" s="219"/>
      <c r="H212" s="219"/>
      <c r="I212" s="219"/>
      <c r="J212" s="219"/>
      <c r="K212" s="121" t="str">
        <f ca="1">IFERROR(IF(C212="","",IF(C212=301,"1",VLOOKUP(C212,IF(C212&lt;=100,'Enter Closet Order Here'!$F:$H,'Enter Additional Product Here'!$E:$H),IF(C212&lt;=100,3,2),FALSE))),"")</f>
        <v/>
      </c>
      <c r="L212" s="122" t="str">
        <f ca="1">IFERROR(IF(C212=301,"",VLOOKUP(D212,IF(C212&lt;=100,'Enter Closet Order Here'!$Y:$Z,'Enter Additional Product Here'!$G:$H),IF(C212&lt;=100,2,2),FALSE)),"")</f>
        <v/>
      </c>
      <c r="M212" s="122" t="str">
        <f ca="1">IFERROR(IF(C212="","",IF(C212=301,'Print Variations'!$D$5,VLOOKUP(C212,IF(C212&lt;=100,'Enter Closet Order Here'!$F:$L,'Enter Additional Product Here'!$E:$H),IF(C212&lt;=100,7,4),FALSE))),"")</f>
        <v/>
      </c>
      <c r="N212" s="122" t="str">
        <f t="shared" ca="1" si="9"/>
        <v/>
      </c>
      <c r="O212" s="26"/>
      <c r="W212" s="65" t="s">
        <v>340</v>
      </c>
      <c r="X212" s="65" t="s">
        <v>1312</v>
      </c>
    </row>
    <row r="213" spans="2:24">
      <c r="B213" s="26"/>
      <c r="C213" s="43" t="str">
        <f ca="1">IF(C212&lt;'Print Variations'!$F$5,C212+1,IF(C212='Print Variations'!$F$5,IF('Print Variations'!$F$7=0,IF('Print Variations'!$D$5="$","",IF(IFERROR(MATCH(301,C$13:C212,0),0)&gt;0,"",301)),101),IF(C212&gt;='Print Variations'!$F$7,IF(OR('Print Variations'!$D$5="$",'Print Variations'!$D$5=0),"",IF(IFERROR(MATCH(301,C$13:C212,0),0)&gt;0,"",301)),C212+1)))</f>
        <v/>
      </c>
      <c r="D213" s="157" t="str">
        <f ca="1">IFERROR(IF(C213="","",IF(C213=301,"Sales Tax",VLOOKUP(C213,IF(C213&lt;=100,'Enter Closet Order Here'!$F:$H,'Enter Additional Product Here'!$E:$G),IF(C213&lt;=100,2,3),FALSE))),"")</f>
        <v/>
      </c>
      <c r="E213" s="219" t="str">
        <f ca="1">IFERROR(IF(IF(C213=301,"Sales Tax",VLOOKUP(D213,IF(C213&lt;=100,'Print Here'!$W:$X,'Enter Additional Product Here'!$G:$M),IF(C213&lt;=100,2,3),FALSE))=0,"",IF(C213=301,"Sales Tax",VLOOKUP(D213,IF(C213&lt;=100,'Print Here'!$W:$X,'Enter Additional Product Here'!$G:$M),IF(C213&lt;=100,2,3),FALSE))),"")</f>
        <v/>
      </c>
      <c r="F213" s="219"/>
      <c r="G213" s="219"/>
      <c r="H213" s="219"/>
      <c r="I213" s="219"/>
      <c r="J213" s="219"/>
      <c r="K213" s="121" t="str">
        <f ca="1">IFERROR(IF(C213="","",IF(C213=301,"1",VLOOKUP(C213,IF(C213&lt;=100,'Enter Closet Order Here'!$F:$H,'Enter Additional Product Here'!$E:$H),IF(C213&lt;=100,3,2),FALSE))),"")</f>
        <v/>
      </c>
      <c r="L213" s="122" t="str">
        <f ca="1">IFERROR(IF(C213=301,"",VLOOKUP(D213,IF(C213&lt;=100,'Enter Closet Order Here'!$Y:$Z,'Enter Additional Product Here'!$G:$H),IF(C213&lt;=100,2,2),FALSE)),"")</f>
        <v/>
      </c>
      <c r="M213" s="122" t="str">
        <f ca="1">IFERROR(IF(C213="","",IF(C213=301,'Print Variations'!$D$5,VLOOKUP(C213,IF(C213&lt;=100,'Enter Closet Order Here'!$F:$L,'Enter Additional Product Here'!$E:$H),IF(C213&lt;=100,7,4),FALSE))),"")</f>
        <v/>
      </c>
      <c r="N213" s="122" t="str">
        <f t="shared" ca="1" si="9"/>
        <v/>
      </c>
      <c r="O213" s="26"/>
      <c r="W213" s="65" t="s">
        <v>342</v>
      </c>
      <c r="X213" s="65" t="s">
        <v>1313</v>
      </c>
    </row>
    <row r="214" spans="2:24">
      <c r="B214" s="26"/>
      <c r="D214" s="100"/>
      <c r="E214" s="26"/>
      <c r="F214" s="26"/>
      <c r="G214" s="26"/>
      <c r="H214" s="26"/>
      <c r="I214" s="26"/>
      <c r="J214" s="26"/>
      <c r="K214" s="100"/>
      <c r="L214" s="101"/>
      <c r="M214" s="100"/>
      <c r="N214" s="102"/>
      <c r="O214" s="26"/>
      <c r="W214" s="65" t="s">
        <v>344</v>
      </c>
      <c r="X214" s="65" t="s">
        <v>1314</v>
      </c>
    </row>
    <row r="215" spans="2:24">
      <c r="B215" s="26"/>
      <c r="D215" s="100"/>
      <c r="E215" s="26"/>
      <c r="F215" s="26"/>
      <c r="G215" s="26"/>
      <c r="H215" s="26"/>
      <c r="I215" s="26"/>
      <c r="J215" s="26"/>
      <c r="K215" s="100"/>
      <c r="L215" s="101"/>
      <c r="M215" s="100"/>
      <c r="N215" s="102"/>
      <c r="O215" s="26"/>
      <c r="W215" s="65" t="s">
        <v>346</v>
      </c>
      <c r="X215" s="65" t="s">
        <v>1315</v>
      </c>
    </row>
    <row r="216" spans="2:24">
      <c r="W216" s="65" t="s">
        <v>348</v>
      </c>
      <c r="X216" s="65" t="s">
        <v>1406</v>
      </c>
    </row>
    <row r="217" spans="2:24">
      <c r="W217" s="65" t="s">
        <v>350</v>
      </c>
      <c r="X217" s="65" t="s">
        <v>1407</v>
      </c>
    </row>
    <row r="218" spans="2:24">
      <c r="W218" s="65" t="s">
        <v>352</v>
      </c>
      <c r="X218" s="65" t="s">
        <v>1408</v>
      </c>
    </row>
    <row r="219" spans="2:24">
      <c r="W219" s="65" t="s">
        <v>354</v>
      </c>
      <c r="X219" s="65" t="s">
        <v>1409</v>
      </c>
    </row>
    <row r="220" spans="2:24">
      <c r="W220" s="65" t="s">
        <v>356</v>
      </c>
      <c r="X220" s="65" t="s">
        <v>1410</v>
      </c>
    </row>
    <row r="221" spans="2:24">
      <c r="W221" s="65" t="s">
        <v>358</v>
      </c>
      <c r="X221" s="65" t="s">
        <v>1411</v>
      </c>
    </row>
    <row r="222" spans="2:24">
      <c r="W222" s="65" t="s">
        <v>703</v>
      </c>
      <c r="X222" s="65" t="s">
        <v>1412</v>
      </c>
    </row>
    <row r="223" spans="2:24">
      <c r="W223" s="65" t="s">
        <v>360</v>
      </c>
      <c r="X223" s="65" t="s">
        <v>1413</v>
      </c>
    </row>
    <row r="224" spans="2:24">
      <c r="W224" s="65" t="s">
        <v>100</v>
      </c>
      <c r="X224" s="65" t="s">
        <v>1414</v>
      </c>
    </row>
    <row r="225" spans="23:24">
      <c r="W225" s="65" t="s">
        <v>106</v>
      </c>
      <c r="X225" s="65" t="s">
        <v>1415</v>
      </c>
    </row>
    <row r="226" spans="23:24">
      <c r="W226" s="65" t="s">
        <v>111</v>
      </c>
      <c r="X226" s="65" t="s">
        <v>1416</v>
      </c>
    </row>
    <row r="227" spans="23:24">
      <c r="W227" s="65" t="s">
        <v>114</v>
      </c>
      <c r="X227" s="65" t="s">
        <v>1417</v>
      </c>
    </row>
    <row r="228" spans="23:24">
      <c r="W228" s="65" t="s">
        <v>129</v>
      </c>
      <c r="X228" s="65" t="s">
        <v>1418</v>
      </c>
    </row>
    <row r="229" spans="23:24">
      <c r="W229" s="65" t="s">
        <v>133</v>
      </c>
      <c r="X229" s="65" t="s">
        <v>1419</v>
      </c>
    </row>
    <row r="230" spans="23:24">
      <c r="W230" s="65" t="s">
        <v>185</v>
      </c>
      <c r="X230" s="65" t="s">
        <v>1420</v>
      </c>
    </row>
    <row r="231" spans="23:24">
      <c r="W231" s="65" t="s">
        <v>188</v>
      </c>
      <c r="X231" s="65" t="s">
        <v>1421</v>
      </c>
    </row>
    <row r="232" spans="23:24">
      <c r="W232" s="65" t="s">
        <v>191</v>
      </c>
      <c r="X232" s="65" t="s">
        <v>1422</v>
      </c>
    </row>
    <row r="233" spans="23:24">
      <c r="W233" s="65" t="s">
        <v>194</v>
      </c>
      <c r="X233" s="65" t="s">
        <v>1423</v>
      </c>
    </row>
    <row r="234" spans="23:24">
      <c r="W234" s="65" t="s">
        <v>137</v>
      </c>
      <c r="X234" s="65" t="s">
        <v>1424</v>
      </c>
    </row>
    <row r="235" spans="23:24">
      <c r="W235" s="65" t="s">
        <v>1425</v>
      </c>
      <c r="X235" s="65" t="s">
        <v>1426</v>
      </c>
    </row>
    <row r="236" spans="23:24">
      <c r="W236" s="65" t="s">
        <v>1427</v>
      </c>
      <c r="X236" s="65" t="s">
        <v>1428</v>
      </c>
    </row>
    <row r="237" spans="23:24">
      <c r="W237" s="65" t="s">
        <v>1429</v>
      </c>
      <c r="X237" s="65" t="s">
        <v>1428</v>
      </c>
    </row>
    <row r="238" spans="23:24">
      <c r="W238" s="65" t="s">
        <v>152</v>
      </c>
      <c r="X238" s="65" t="s">
        <v>1430</v>
      </c>
    </row>
    <row r="239" spans="23:24">
      <c r="W239" s="65" t="s">
        <v>149</v>
      </c>
      <c r="X239" s="65" t="s">
        <v>1431</v>
      </c>
    </row>
    <row r="240" spans="23:24">
      <c r="W240" s="65" t="s">
        <v>155</v>
      </c>
      <c r="X240" s="65" t="s">
        <v>1432</v>
      </c>
    </row>
    <row r="241" spans="23:24">
      <c r="W241" s="65" t="s">
        <v>158</v>
      </c>
      <c r="X241" s="65" t="s">
        <v>1432</v>
      </c>
    </row>
    <row r="242" spans="23:24">
      <c r="W242" s="65" t="s">
        <v>164</v>
      </c>
      <c r="X242" s="65" t="s">
        <v>1433</v>
      </c>
    </row>
    <row r="243" spans="23:24">
      <c r="W243" s="65" t="s">
        <v>161</v>
      </c>
      <c r="X243" s="65" t="s">
        <v>1434</v>
      </c>
    </row>
    <row r="244" spans="23:24">
      <c r="W244" s="65" t="s">
        <v>170</v>
      </c>
      <c r="X244" s="65" t="s">
        <v>1435</v>
      </c>
    </row>
    <row r="245" spans="23:24">
      <c r="W245" s="65" t="s">
        <v>167</v>
      </c>
      <c r="X245" s="65" t="s">
        <v>1436</v>
      </c>
    </row>
    <row r="246" spans="23:24">
      <c r="W246" s="65" t="s">
        <v>173</v>
      </c>
      <c r="X246" s="65" t="s">
        <v>1437</v>
      </c>
    </row>
    <row r="247" spans="23:24">
      <c r="W247" s="65" t="s">
        <v>176</v>
      </c>
      <c r="X247" s="65" t="s">
        <v>1438</v>
      </c>
    </row>
    <row r="248" spans="23:24">
      <c r="W248" s="65" t="s">
        <v>182</v>
      </c>
      <c r="X248" s="65" t="s">
        <v>1439</v>
      </c>
    </row>
    <row r="249" spans="23:24">
      <c r="W249" s="65" t="s">
        <v>179</v>
      </c>
      <c r="X249" s="65" t="s">
        <v>1440</v>
      </c>
    </row>
    <row r="250" spans="23:24">
      <c r="W250" s="65" t="s">
        <v>704</v>
      </c>
      <c r="X250" s="65" t="s">
        <v>1441</v>
      </c>
    </row>
    <row r="251" spans="23:24">
      <c r="W251" s="65" t="s">
        <v>705</v>
      </c>
      <c r="X251" s="65" t="s">
        <v>1442</v>
      </c>
    </row>
    <row r="252" spans="23:24">
      <c r="W252" s="65" t="s">
        <v>706</v>
      </c>
      <c r="X252" s="65" t="s">
        <v>1443</v>
      </c>
    </row>
    <row r="253" spans="23:24">
      <c r="W253" s="65" t="s">
        <v>707</v>
      </c>
      <c r="X253" s="65" t="s">
        <v>1444</v>
      </c>
    </row>
    <row r="254" spans="23:24">
      <c r="W254" s="65" t="s">
        <v>708</v>
      </c>
      <c r="X254" s="65" t="s">
        <v>1445</v>
      </c>
    </row>
    <row r="255" spans="23:24">
      <c r="W255" s="65" t="s">
        <v>709</v>
      </c>
      <c r="X255" s="65" t="s">
        <v>1446</v>
      </c>
    </row>
    <row r="256" spans="23:24">
      <c r="W256" s="65" t="s">
        <v>710</v>
      </c>
      <c r="X256" s="65" t="s">
        <v>1447</v>
      </c>
    </row>
    <row r="257" spans="23:24">
      <c r="W257" s="65" t="s">
        <v>711</v>
      </c>
      <c r="X257" s="65" t="s">
        <v>1448</v>
      </c>
    </row>
    <row r="258" spans="23:24">
      <c r="W258" s="65" t="s">
        <v>712</v>
      </c>
      <c r="X258" s="65" t="s">
        <v>1449</v>
      </c>
    </row>
    <row r="259" spans="23:24">
      <c r="W259" s="65" t="s">
        <v>713</v>
      </c>
      <c r="X259" s="65" t="s">
        <v>1450</v>
      </c>
    </row>
    <row r="260" spans="23:24">
      <c r="W260" s="65" t="s">
        <v>714</v>
      </c>
      <c r="X260" s="65" t="s">
        <v>1451</v>
      </c>
    </row>
    <row r="261" spans="23:24">
      <c r="W261" s="65" t="s">
        <v>715</v>
      </c>
      <c r="X261" s="65" t="s">
        <v>1452</v>
      </c>
    </row>
    <row r="262" spans="23:24">
      <c r="W262" s="65" t="s">
        <v>716</v>
      </c>
      <c r="X262" s="65" t="s">
        <v>1453</v>
      </c>
    </row>
    <row r="263" spans="23:24">
      <c r="W263" s="65" t="s">
        <v>717</v>
      </c>
      <c r="X263" s="65" t="s">
        <v>1454</v>
      </c>
    </row>
    <row r="264" spans="23:24">
      <c r="W264" s="65" t="s">
        <v>718</v>
      </c>
      <c r="X264" s="65" t="s">
        <v>1455</v>
      </c>
    </row>
    <row r="265" spans="23:24">
      <c r="W265" s="65" t="s">
        <v>719</v>
      </c>
      <c r="X265" s="65" t="s">
        <v>1456</v>
      </c>
    </row>
    <row r="266" spans="23:24">
      <c r="W266" s="65" t="s">
        <v>720</v>
      </c>
      <c r="X266" s="65" t="s">
        <v>1457</v>
      </c>
    </row>
    <row r="267" spans="23:24">
      <c r="W267" s="65" t="s">
        <v>721</v>
      </c>
      <c r="X267" s="65" t="s">
        <v>1458</v>
      </c>
    </row>
    <row r="268" spans="23:24">
      <c r="W268" s="65" t="s">
        <v>722</v>
      </c>
      <c r="X268" s="65" t="s">
        <v>1459</v>
      </c>
    </row>
    <row r="269" spans="23:24">
      <c r="W269" s="65" t="s">
        <v>723</v>
      </c>
      <c r="X269" s="65" t="s">
        <v>1460</v>
      </c>
    </row>
    <row r="270" spans="23:24">
      <c r="W270" s="65" t="s">
        <v>724</v>
      </c>
      <c r="X270" s="65" t="s">
        <v>1453</v>
      </c>
    </row>
    <row r="271" spans="23:24">
      <c r="W271" s="65" t="s">
        <v>725</v>
      </c>
      <c r="X271" s="65" t="s">
        <v>1454</v>
      </c>
    </row>
    <row r="272" spans="23:24">
      <c r="W272" s="65" t="s">
        <v>726</v>
      </c>
      <c r="X272" s="65" t="s">
        <v>1455</v>
      </c>
    </row>
    <row r="273" spans="23:24">
      <c r="W273" s="65" t="s">
        <v>727</v>
      </c>
      <c r="X273" s="65" t="s">
        <v>1456</v>
      </c>
    </row>
    <row r="274" spans="23:24">
      <c r="W274" s="65" t="s">
        <v>728</v>
      </c>
      <c r="X274" s="65" t="s">
        <v>1457</v>
      </c>
    </row>
    <row r="275" spans="23:24">
      <c r="W275" s="65" t="s">
        <v>729</v>
      </c>
      <c r="X275" s="65" t="s">
        <v>1458</v>
      </c>
    </row>
    <row r="276" spans="23:24">
      <c r="W276" s="65" t="s">
        <v>730</v>
      </c>
      <c r="X276" s="65" t="s">
        <v>1459</v>
      </c>
    </row>
    <row r="277" spans="23:24">
      <c r="W277" s="65" t="s">
        <v>731</v>
      </c>
      <c r="X277" s="65" t="s">
        <v>1460</v>
      </c>
    </row>
    <row r="278" spans="23:24">
      <c r="W278" s="65" t="s">
        <v>732</v>
      </c>
      <c r="X278" s="65" t="s">
        <v>1461</v>
      </c>
    </row>
    <row r="279" spans="23:24">
      <c r="W279" s="65" t="s">
        <v>733</v>
      </c>
      <c r="X279" s="65" t="s">
        <v>1462</v>
      </c>
    </row>
    <row r="280" spans="23:24">
      <c r="W280" s="65" t="s">
        <v>734</v>
      </c>
      <c r="X280" s="65" t="s">
        <v>1463</v>
      </c>
    </row>
    <row r="281" spans="23:24">
      <c r="W281" s="65" t="s">
        <v>735</v>
      </c>
      <c r="X281" s="65" t="s">
        <v>1464</v>
      </c>
    </row>
    <row r="282" spans="23:24">
      <c r="W282" s="65" t="s">
        <v>736</v>
      </c>
      <c r="X282" s="65" t="s">
        <v>1465</v>
      </c>
    </row>
    <row r="283" spans="23:24">
      <c r="W283" s="65" t="s">
        <v>737</v>
      </c>
      <c r="X283" s="65" t="s">
        <v>1466</v>
      </c>
    </row>
    <row r="284" spans="23:24">
      <c r="W284" s="65" t="s">
        <v>738</v>
      </c>
      <c r="X284" s="65" t="s">
        <v>1467</v>
      </c>
    </row>
    <row r="285" spans="23:24">
      <c r="W285" s="65" t="s">
        <v>739</v>
      </c>
      <c r="X285" s="65" t="s">
        <v>1468</v>
      </c>
    </row>
    <row r="286" spans="23:24">
      <c r="W286" s="65" t="s">
        <v>740</v>
      </c>
      <c r="X286" s="65" t="s">
        <v>1469</v>
      </c>
    </row>
    <row r="287" spans="23:24">
      <c r="W287" s="65" t="s">
        <v>741</v>
      </c>
      <c r="X287" s="65" t="s">
        <v>1470</v>
      </c>
    </row>
    <row r="288" spans="23:24">
      <c r="W288" s="65" t="s">
        <v>742</v>
      </c>
      <c r="X288" s="65" t="s">
        <v>1471</v>
      </c>
    </row>
    <row r="289" spans="23:24">
      <c r="W289" s="65" t="s">
        <v>743</v>
      </c>
      <c r="X289" s="65" t="s">
        <v>1472</v>
      </c>
    </row>
    <row r="290" spans="23:24">
      <c r="W290" s="65" t="s">
        <v>744</v>
      </c>
      <c r="X290" s="65" t="s">
        <v>1473</v>
      </c>
    </row>
    <row r="291" spans="23:24">
      <c r="W291" s="65" t="s">
        <v>745</v>
      </c>
      <c r="X291" s="65" t="s">
        <v>1474</v>
      </c>
    </row>
    <row r="292" spans="23:24">
      <c r="W292" s="65" t="s">
        <v>746</v>
      </c>
      <c r="X292" s="65" t="s">
        <v>1475</v>
      </c>
    </row>
    <row r="293" spans="23:24">
      <c r="W293" s="65" t="s">
        <v>747</v>
      </c>
      <c r="X293" s="65" t="s">
        <v>1476</v>
      </c>
    </row>
    <row r="294" spans="23:24">
      <c r="W294" s="65" t="s">
        <v>748</v>
      </c>
      <c r="X294" s="65" t="s">
        <v>1477</v>
      </c>
    </row>
    <row r="295" spans="23:24">
      <c r="W295" s="65" t="s">
        <v>749</v>
      </c>
      <c r="X295" s="65" t="s">
        <v>1478</v>
      </c>
    </row>
    <row r="296" spans="23:24">
      <c r="W296" s="65" t="s">
        <v>750</v>
      </c>
      <c r="X296" s="65" t="s">
        <v>1479</v>
      </c>
    </row>
    <row r="297" spans="23:24">
      <c r="W297" s="65" t="s">
        <v>751</v>
      </c>
      <c r="X297" s="65" t="s">
        <v>1480</v>
      </c>
    </row>
    <row r="298" spans="23:24">
      <c r="W298" s="65" t="s">
        <v>752</v>
      </c>
      <c r="X298" s="65" t="s">
        <v>1481</v>
      </c>
    </row>
    <row r="299" spans="23:24">
      <c r="W299" s="65" t="s">
        <v>753</v>
      </c>
      <c r="X299" s="65" t="s">
        <v>1482</v>
      </c>
    </row>
    <row r="300" spans="23:24">
      <c r="W300" s="65" t="s">
        <v>754</v>
      </c>
      <c r="X300" s="65" t="s">
        <v>1483</v>
      </c>
    </row>
    <row r="301" spans="23:24">
      <c r="W301" s="65" t="s">
        <v>755</v>
      </c>
      <c r="X301" s="65" t="s">
        <v>1484</v>
      </c>
    </row>
    <row r="302" spans="23:24">
      <c r="W302" s="65" t="s">
        <v>756</v>
      </c>
      <c r="X302" s="65" t="s">
        <v>1485</v>
      </c>
    </row>
    <row r="303" spans="23:24">
      <c r="W303" s="65" t="s">
        <v>757</v>
      </c>
      <c r="X303" s="65" t="s">
        <v>1486</v>
      </c>
    </row>
    <row r="304" spans="23:24">
      <c r="W304" s="65" t="s">
        <v>758</v>
      </c>
      <c r="X304" s="65" t="s">
        <v>1487</v>
      </c>
    </row>
    <row r="305" spans="23:24">
      <c r="W305" s="65" t="s">
        <v>759</v>
      </c>
      <c r="X305" s="65" t="s">
        <v>1488</v>
      </c>
    </row>
    <row r="306" spans="23:24">
      <c r="W306" s="65" t="s">
        <v>760</v>
      </c>
      <c r="X306" s="65" t="s">
        <v>1489</v>
      </c>
    </row>
    <row r="307" spans="23:24">
      <c r="W307" s="65" t="s">
        <v>761</v>
      </c>
      <c r="X307" s="65" t="s">
        <v>1490</v>
      </c>
    </row>
    <row r="308" spans="23:24">
      <c r="W308" s="65" t="s">
        <v>762</v>
      </c>
      <c r="X308" s="65" t="s">
        <v>1491</v>
      </c>
    </row>
    <row r="309" spans="23:24">
      <c r="W309" s="65" t="s">
        <v>763</v>
      </c>
      <c r="X309" s="65" t="s">
        <v>1492</v>
      </c>
    </row>
    <row r="310" spans="23:24">
      <c r="W310" s="65" t="s">
        <v>764</v>
      </c>
      <c r="X310" s="65" t="s">
        <v>1493</v>
      </c>
    </row>
    <row r="311" spans="23:24">
      <c r="W311" s="65" t="s">
        <v>765</v>
      </c>
      <c r="X311" s="65" t="s">
        <v>1494</v>
      </c>
    </row>
    <row r="312" spans="23:24">
      <c r="W312" s="65" t="s">
        <v>766</v>
      </c>
      <c r="X312" s="65" t="s">
        <v>1495</v>
      </c>
    </row>
    <row r="313" spans="23:24">
      <c r="W313" s="65" t="s">
        <v>767</v>
      </c>
      <c r="X313" s="65" t="s">
        <v>1496</v>
      </c>
    </row>
    <row r="314" spans="23:24">
      <c r="W314" s="65" t="s">
        <v>768</v>
      </c>
      <c r="X314" s="65" t="s">
        <v>1497</v>
      </c>
    </row>
    <row r="315" spans="23:24">
      <c r="W315" s="65" t="s">
        <v>769</v>
      </c>
      <c r="X315" s="65" t="s">
        <v>1498</v>
      </c>
    </row>
    <row r="316" spans="23:24">
      <c r="W316" s="65" t="s">
        <v>770</v>
      </c>
      <c r="X316" s="65" t="s">
        <v>1499</v>
      </c>
    </row>
    <row r="317" spans="23:24">
      <c r="W317" s="65" t="s">
        <v>771</v>
      </c>
      <c r="X317" s="65" t="s">
        <v>1500</v>
      </c>
    </row>
    <row r="318" spans="23:24">
      <c r="W318" s="65" t="s">
        <v>772</v>
      </c>
      <c r="X318" s="65" t="s">
        <v>1501</v>
      </c>
    </row>
    <row r="319" spans="23:24">
      <c r="W319" s="65" t="s">
        <v>773</v>
      </c>
      <c r="X319" s="65" t="s">
        <v>1502</v>
      </c>
    </row>
    <row r="320" spans="23:24">
      <c r="W320" s="65" t="s">
        <v>774</v>
      </c>
      <c r="X320" s="65" t="s">
        <v>1503</v>
      </c>
    </row>
    <row r="321" spans="23:24">
      <c r="W321" s="65" t="s">
        <v>775</v>
      </c>
      <c r="X321" s="65" t="s">
        <v>1504</v>
      </c>
    </row>
    <row r="322" spans="23:24">
      <c r="W322" s="65" t="s">
        <v>776</v>
      </c>
      <c r="X322" s="65" t="s">
        <v>1505</v>
      </c>
    </row>
    <row r="323" spans="23:24">
      <c r="W323" s="65" t="s">
        <v>777</v>
      </c>
      <c r="X323" s="65" t="s">
        <v>1506</v>
      </c>
    </row>
    <row r="324" spans="23:24">
      <c r="W324" s="65" t="s">
        <v>778</v>
      </c>
      <c r="X324" s="65" t="s">
        <v>1507</v>
      </c>
    </row>
    <row r="325" spans="23:24">
      <c r="W325" s="65" t="s">
        <v>779</v>
      </c>
      <c r="X325" s="65" t="s">
        <v>1508</v>
      </c>
    </row>
    <row r="326" spans="23:24">
      <c r="W326" s="65" t="s">
        <v>780</v>
      </c>
      <c r="X326" s="65" t="s">
        <v>1509</v>
      </c>
    </row>
    <row r="327" spans="23:24">
      <c r="W327" s="65" t="s">
        <v>781</v>
      </c>
      <c r="X327" s="65" t="s">
        <v>1510</v>
      </c>
    </row>
    <row r="328" spans="23:24">
      <c r="W328" s="65" t="s">
        <v>782</v>
      </c>
      <c r="X328" s="65" t="s">
        <v>1511</v>
      </c>
    </row>
    <row r="329" spans="23:24">
      <c r="W329" s="65" t="s">
        <v>783</v>
      </c>
      <c r="X329" s="65" t="s">
        <v>1512</v>
      </c>
    </row>
    <row r="330" spans="23:24">
      <c r="W330" s="65" t="s">
        <v>784</v>
      </c>
      <c r="X330" s="65" t="s">
        <v>1513</v>
      </c>
    </row>
    <row r="331" spans="23:24">
      <c r="W331" s="65" t="s">
        <v>785</v>
      </c>
      <c r="X331" s="65" t="s">
        <v>1514</v>
      </c>
    </row>
    <row r="332" spans="23:24">
      <c r="W332" s="65" t="s">
        <v>786</v>
      </c>
      <c r="X332" s="65" t="s">
        <v>1515</v>
      </c>
    </row>
    <row r="333" spans="23:24">
      <c r="W333" s="65" t="s">
        <v>787</v>
      </c>
      <c r="X333" s="65" t="s">
        <v>1516</v>
      </c>
    </row>
    <row r="334" spans="23:24">
      <c r="W334" s="65" t="s">
        <v>788</v>
      </c>
      <c r="X334" s="65" t="s">
        <v>1517</v>
      </c>
    </row>
    <row r="335" spans="23:24">
      <c r="W335" s="65" t="s">
        <v>789</v>
      </c>
      <c r="X335" s="65" t="s">
        <v>1518</v>
      </c>
    </row>
    <row r="336" spans="23:24">
      <c r="W336" s="65" t="s">
        <v>790</v>
      </c>
      <c r="X336" s="65" t="s">
        <v>1519</v>
      </c>
    </row>
    <row r="337" spans="23:24">
      <c r="W337" s="65" t="s">
        <v>791</v>
      </c>
      <c r="X337" s="65" t="s">
        <v>1520</v>
      </c>
    </row>
    <row r="338" spans="23:24">
      <c r="W338" s="65" t="s">
        <v>792</v>
      </c>
      <c r="X338" s="65" t="s">
        <v>1521</v>
      </c>
    </row>
    <row r="339" spans="23:24">
      <c r="W339" s="65" t="s">
        <v>793</v>
      </c>
      <c r="X339" s="65" t="s">
        <v>1522</v>
      </c>
    </row>
    <row r="340" spans="23:24">
      <c r="W340" s="65" t="s">
        <v>794</v>
      </c>
      <c r="X340" s="65" t="s">
        <v>1523</v>
      </c>
    </row>
    <row r="341" spans="23:24">
      <c r="W341" s="65" t="s">
        <v>795</v>
      </c>
      <c r="X341" s="65" t="s">
        <v>1524</v>
      </c>
    </row>
    <row r="342" spans="23:24">
      <c r="W342" s="65" t="s">
        <v>796</v>
      </c>
      <c r="X342" s="65" t="s">
        <v>1525</v>
      </c>
    </row>
    <row r="343" spans="23:24">
      <c r="W343" s="65" t="s">
        <v>797</v>
      </c>
      <c r="X343" s="65" t="s">
        <v>1526</v>
      </c>
    </row>
    <row r="344" spans="23:24">
      <c r="W344" s="65" t="s">
        <v>798</v>
      </c>
      <c r="X344" s="65" t="s">
        <v>1527</v>
      </c>
    </row>
    <row r="345" spans="23:24">
      <c r="W345" s="65" t="s">
        <v>799</v>
      </c>
      <c r="X345" s="65" t="s">
        <v>1528</v>
      </c>
    </row>
    <row r="346" spans="23:24">
      <c r="W346" s="65" t="s">
        <v>800</v>
      </c>
      <c r="X346" s="65" t="s">
        <v>1529</v>
      </c>
    </row>
    <row r="347" spans="23:24">
      <c r="W347" s="65" t="s">
        <v>801</v>
      </c>
      <c r="X347" s="65" t="s">
        <v>1530</v>
      </c>
    </row>
    <row r="348" spans="23:24">
      <c r="W348" s="65" t="s">
        <v>802</v>
      </c>
      <c r="X348" s="65" t="s">
        <v>1531</v>
      </c>
    </row>
    <row r="349" spans="23:24">
      <c r="W349" s="65" t="s">
        <v>803</v>
      </c>
      <c r="X349" s="65" t="s">
        <v>1532</v>
      </c>
    </row>
    <row r="350" spans="23:24">
      <c r="W350" s="65" t="s">
        <v>804</v>
      </c>
      <c r="X350" s="65" t="s">
        <v>1533</v>
      </c>
    </row>
    <row r="351" spans="23:24">
      <c r="W351" s="65" t="s">
        <v>805</v>
      </c>
      <c r="X351" s="65" t="s">
        <v>1534</v>
      </c>
    </row>
    <row r="352" spans="23:24">
      <c r="W352" s="65" t="s">
        <v>806</v>
      </c>
      <c r="X352" s="65" t="s">
        <v>1535</v>
      </c>
    </row>
    <row r="353" spans="23:24">
      <c r="W353" s="65" t="s">
        <v>807</v>
      </c>
      <c r="X353" s="65" t="s">
        <v>1536</v>
      </c>
    </row>
    <row r="354" spans="23:24">
      <c r="W354" s="65" t="s">
        <v>808</v>
      </c>
      <c r="X354" s="65" t="s">
        <v>1537</v>
      </c>
    </row>
    <row r="355" spans="23:24">
      <c r="W355" s="65" t="s">
        <v>809</v>
      </c>
      <c r="X355" s="65" t="s">
        <v>1538</v>
      </c>
    </row>
    <row r="356" spans="23:24">
      <c r="W356" s="65" t="s">
        <v>810</v>
      </c>
      <c r="X356" s="65" t="s">
        <v>1539</v>
      </c>
    </row>
    <row r="357" spans="23:24">
      <c r="W357" s="65" t="s">
        <v>811</v>
      </c>
      <c r="X357" s="65" t="s">
        <v>1540</v>
      </c>
    </row>
    <row r="358" spans="23:24">
      <c r="W358" s="65" t="s">
        <v>362</v>
      </c>
      <c r="X358" s="65" t="s">
        <v>1541</v>
      </c>
    </row>
    <row r="359" spans="23:24">
      <c r="W359" s="65" t="s">
        <v>364</v>
      </c>
      <c r="X359" s="65" t="s">
        <v>1542</v>
      </c>
    </row>
    <row r="360" spans="23:24">
      <c r="W360" s="65" t="s">
        <v>366</v>
      </c>
      <c r="X360" s="65" t="s">
        <v>1543</v>
      </c>
    </row>
    <row r="361" spans="23:24">
      <c r="W361" s="65" t="s">
        <v>367</v>
      </c>
      <c r="X361" s="65" t="s">
        <v>1544</v>
      </c>
    </row>
    <row r="362" spans="23:24">
      <c r="W362" s="65" t="s">
        <v>368</v>
      </c>
      <c r="X362" s="65" t="s">
        <v>1545</v>
      </c>
    </row>
    <row r="363" spans="23:24">
      <c r="W363" s="65" t="s">
        <v>369</v>
      </c>
      <c r="X363" s="65" t="s">
        <v>1546</v>
      </c>
    </row>
    <row r="364" spans="23:24">
      <c r="W364" s="65" t="s">
        <v>370</v>
      </c>
      <c r="X364" s="65" t="s">
        <v>1547</v>
      </c>
    </row>
    <row r="365" spans="23:24">
      <c r="W365" s="65" t="s">
        <v>371</v>
      </c>
      <c r="X365" s="65" t="s">
        <v>1548</v>
      </c>
    </row>
    <row r="366" spans="23:24">
      <c r="W366" s="65" t="s">
        <v>372</v>
      </c>
      <c r="X366" s="65" t="s">
        <v>1549</v>
      </c>
    </row>
    <row r="367" spans="23:24">
      <c r="W367" s="65" t="s">
        <v>375</v>
      </c>
      <c r="X367" s="65" t="s">
        <v>1550</v>
      </c>
    </row>
    <row r="368" spans="23:24">
      <c r="W368" s="65" t="s">
        <v>376</v>
      </c>
      <c r="X368" s="65" t="s">
        <v>1551</v>
      </c>
    </row>
    <row r="369" spans="23:24">
      <c r="W369" s="65" t="s">
        <v>377</v>
      </c>
      <c r="X369" s="65" t="s">
        <v>1552</v>
      </c>
    </row>
    <row r="370" spans="23:24">
      <c r="W370" s="65" t="s">
        <v>378</v>
      </c>
      <c r="X370" s="65" t="s">
        <v>1553</v>
      </c>
    </row>
    <row r="371" spans="23:24">
      <c r="W371" s="65" t="s">
        <v>379</v>
      </c>
      <c r="X371" s="65" t="s">
        <v>1554</v>
      </c>
    </row>
    <row r="372" spans="23:24">
      <c r="W372" s="65" t="s">
        <v>380</v>
      </c>
      <c r="X372" s="65" t="s">
        <v>1555</v>
      </c>
    </row>
    <row r="373" spans="23:24">
      <c r="W373" s="65" t="s">
        <v>381</v>
      </c>
      <c r="X373" s="65" t="s">
        <v>1556</v>
      </c>
    </row>
    <row r="374" spans="23:24">
      <c r="W374" s="65" t="s">
        <v>383</v>
      </c>
      <c r="X374" s="65" t="s">
        <v>1557</v>
      </c>
    </row>
    <row r="375" spans="23:24">
      <c r="W375" s="65" t="s">
        <v>385</v>
      </c>
      <c r="X375" s="65" t="s">
        <v>1558</v>
      </c>
    </row>
    <row r="376" spans="23:24">
      <c r="W376" s="65" t="s">
        <v>386</v>
      </c>
      <c r="X376" s="65" t="s">
        <v>1559</v>
      </c>
    </row>
    <row r="377" spans="23:24">
      <c r="W377" s="65" t="s">
        <v>387</v>
      </c>
      <c r="X377" s="65" t="s">
        <v>1560</v>
      </c>
    </row>
    <row r="378" spans="23:24">
      <c r="W378" s="65" t="s">
        <v>389</v>
      </c>
      <c r="X378" s="65" t="s">
        <v>1553</v>
      </c>
    </row>
    <row r="379" spans="23:24">
      <c r="W379" s="65" t="s">
        <v>391</v>
      </c>
      <c r="X379" s="65" t="s">
        <v>1554</v>
      </c>
    </row>
    <row r="380" spans="23:24">
      <c r="W380" s="65" t="s">
        <v>393</v>
      </c>
      <c r="X380" s="65" t="s">
        <v>1555</v>
      </c>
    </row>
    <row r="381" spans="23:24">
      <c r="W381" s="65" t="s">
        <v>394</v>
      </c>
      <c r="X381" s="65" t="s">
        <v>1556</v>
      </c>
    </row>
    <row r="382" spans="23:24">
      <c r="W382" s="65" t="s">
        <v>395</v>
      </c>
      <c r="X382" s="65" t="s">
        <v>1557</v>
      </c>
    </row>
    <row r="383" spans="23:24">
      <c r="W383" s="65" t="s">
        <v>397</v>
      </c>
      <c r="X383" s="65" t="s">
        <v>1558</v>
      </c>
    </row>
    <row r="384" spans="23:24">
      <c r="W384" s="65" t="s">
        <v>399</v>
      </c>
      <c r="X384" s="65" t="s">
        <v>1559</v>
      </c>
    </row>
    <row r="385" spans="23:24">
      <c r="W385" s="65" t="s">
        <v>401</v>
      </c>
      <c r="X385" s="65" t="s">
        <v>1560</v>
      </c>
    </row>
    <row r="386" spans="23:24">
      <c r="W386" s="65" t="s">
        <v>403</v>
      </c>
      <c r="X386" s="65" t="s">
        <v>1561</v>
      </c>
    </row>
    <row r="387" spans="23:24">
      <c r="W387" s="65" t="s">
        <v>405</v>
      </c>
      <c r="X387" s="65" t="s">
        <v>1562</v>
      </c>
    </row>
    <row r="388" spans="23:24">
      <c r="W388" s="65" t="s">
        <v>407</v>
      </c>
      <c r="X388" s="65" t="s">
        <v>1563</v>
      </c>
    </row>
    <row r="389" spans="23:24">
      <c r="W389" s="65" t="s">
        <v>409</v>
      </c>
      <c r="X389" s="65" t="s">
        <v>1564</v>
      </c>
    </row>
    <row r="390" spans="23:24">
      <c r="W390" s="65" t="s">
        <v>411</v>
      </c>
      <c r="X390" s="65" t="s">
        <v>1565</v>
      </c>
    </row>
    <row r="391" spans="23:24">
      <c r="W391" s="65" t="s">
        <v>414</v>
      </c>
      <c r="X391" s="65" t="s">
        <v>1566</v>
      </c>
    </row>
    <row r="392" spans="23:24">
      <c r="W392" s="65" t="s">
        <v>417</v>
      </c>
      <c r="X392" s="65" t="s">
        <v>1567</v>
      </c>
    </row>
    <row r="393" spans="23:24">
      <c r="W393" s="65" t="s">
        <v>420</v>
      </c>
      <c r="X393" s="65" t="s">
        <v>1568</v>
      </c>
    </row>
    <row r="394" spans="23:24">
      <c r="W394" s="65" t="s">
        <v>423</v>
      </c>
      <c r="X394" s="65" t="s">
        <v>1569</v>
      </c>
    </row>
    <row r="395" spans="23:24">
      <c r="W395" s="65" t="s">
        <v>425</v>
      </c>
      <c r="X395" s="65" t="s">
        <v>1570</v>
      </c>
    </row>
    <row r="396" spans="23:24">
      <c r="W396" s="65" t="s">
        <v>427</v>
      </c>
      <c r="X396" s="65" t="s">
        <v>1571</v>
      </c>
    </row>
    <row r="397" spans="23:24">
      <c r="W397" s="65" t="s">
        <v>429</v>
      </c>
      <c r="X397" s="65" t="s">
        <v>1572</v>
      </c>
    </row>
    <row r="398" spans="23:24">
      <c r="W398" s="65" t="s">
        <v>431</v>
      </c>
      <c r="X398" s="65" t="s">
        <v>1573</v>
      </c>
    </row>
    <row r="399" spans="23:24">
      <c r="W399" s="65" t="s">
        <v>433</v>
      </c>
      <c r="X399" s="65" t="s">
        <v>1574</v>
      </c>
    </row>
    <row r="400" spans="23:24">
      <c r="W400" s="65" t="s">
        <v>435</v>
      </c>
      <c r="X400" s="65" t="s">
        <v>1575</v>
      </c>
    </row>
    <row r="401" spans="23:24">
      <c r="W401" s="65" t="s">
        <v>437</v>
      </c>
      <c r="X401" s="65" t="s">
        <v>1576</v>
      </c>
    </row>
    <row r="402" spans="23:24">
      <c r="W402" s="65" t="s">
        <v>439</v>
      </c>
      <c r="X402" s="65" t="s">
        <v>1577</v>
      </c>
    </row>
    <row r="403" spans="23:24">
      <c r="W403" s="65" t="s">
        <v>441</v>
      </c>
      <c r="X403" s="65" t="s">
        <v>1578</v>
      </c>
    </row>
    <row r="404" spans="23:24">
      <c r="W404" s="65" t="s">
        <v>443</v>
      </c>
      <c r="X404" s="65" t="s">
        <v>1579</v>
      </c>
    </row>
    <row r="405" spans="23:24">
      <c r="W405" s="65" t="s">
        <v>445</v>
      </c>
      <c r="X405" s="65" t="s">
        <v>1580</v>
      </c>
    </row>
    <row r="406" spans="23:24">
      <c r="W406" s="65" t="s">
        <v>447</v>
      </c>
      <c r="X406" s="65" t="s">
        <v>1581</v>
      </c>
    </row>
    <row r="407" spans="23:24">
      <c r="W407" s="65" t="s">
        <v>449</v>
      </c>
      <c r="X407" s="65" t="s">
        <v>1582</v>
      </c>
    </row>
    <row r="408" spans="23:24">
      <c r="W408" s="65" t="s">
        <v>451</v>
      </c>
      <c r="X408" s="65" t="s">
        <v>1583</v>
      </c>
    </row>
    <row r="409" spans="23:24">
      <c r="W409" s="65" t="s">
        <v>453</v>
      </c>
      <c r="X409" s="65" t="s">
        <v>1584</v>
      </c>
    </row>
    <row r="410" spans="23:24">
      <c r="W410" s="65" t="s">
        <v>455</v>
      </c>
      <c r="X410" s="65" t="s">
        <v>1585</v>
      </c>
    </row>
    <row r="411" spans="23:24">
      <c r="W411" s="65" t="s">
        <v>457</v>
      </c>
      <c r="X411" s="65" t="s">
        <v>1586</v>
      </c>
    </row>
    <row r="412" spans="23:24">
      <c r="W412" s="65" t="s">
        <v>459</v>
      </c>
      <c r="X412" s="65" t="s">
        <v>1587</v>
      </c>
    </row>
    <row r="413" spans="23:24">
      <c r="W413" s="65" t="s">
        <v>461</v>
      </c>
      <c r="X413" s="65" t="s">
        <v>1588</v>
      </c>
    </row>
    <row r="414" spans="23:24">
      <c r="W414" s="65" t="s">
        <v>463</v>
      </c>
      <c r="X414" s="65" t="s">
        <v>1589</v>
      </c>
    </row>
    <row r="415" spans="23:24">
      <c r="W415" s="65" t="s">
        <v>465</v>
      </c>
      <c r="X415" s="65" t="s">
        <v>1590</v>
      </c>
    </row>
    <row r="416" spans="23:24">
      <c r="W416" s="65" t="s">
        <v>467</v>
      </c>
      <c r="X416" s="65" t="s">
        <v>1591</v>
      </c>
    </row>
    <row r="417" spans="23:24">
      <c r="W417" s="65" t="s">
        <v>469</v>
      </c>
      <c r="X417" s="65" t="s">
        <v>1592</v>
      </c>
    </row>
    <row r="418" spans="23:24">
      <c r="W418" s="65" t="s">
        <v>471</v>
      </c>
      <c r="X418" s="65" t="s">
        <v>1593</v>
      </c>
    </row>
    <row r="419" spans="23:24">
      <c r="W419" s="65" t="s">
        <v>473</v>
      </c>
      <c r="X419" s="65" t="s">
        <v>1594</v>
      </c>
    </row>
    <row r="420" spans="23:24">
      <c r="W420" s="65" t="s">
        <v>475</v>
      </c>
      <c r="X420" s="65" t="s">
        <v>1595</v>
      </c>
    </row>
    <row r="421" spans="23:24">
      <c r="W421" s="65" t="s">
        <v>477</v>
      </c>
      <c r="X421" s="65" t="s">
        <v>1596</v>
      </c>
    </row>
    <row r="422" spans="23:24">
      <c r="W422" s="65" t="s">
        <v>479</v>
      </c>
      <c r="X422" s="65" t="s">
        <v>1597</v>
      </c>
    </row>
    <row r="423" spans="23:24">
      <c r="W423" s="65" t="s">
        <v>481</v>
      </c>
      <c r="X423" s="65" t="s">
        <v>1598</v>
      </c>
    </row>
    <row r="424" spans="23:24">
      <c r="W424" s="65" t="s">
        <v>483</v>
      </c>
      <c r="X424" s="65" t="s">
        <v>1599</v>
      </c>
    </row>
    <row r="425" spans="23:24">
      <c r="W425" s="65" t="s">
        <v>485</v>
      </c>
      <c r="X425" s="65" t="s">
        <v>1600</v>
      </c>
    </row>
    <row r="426" spans="23:24">
      <c r="W426" s="65" t="s">
        <v>487</v>
      </c>
      <c r="X426" s="65" t="s">
        <v>1601</v>
      </c>
    </row>
    <row r="427" spans="23:24">
      <c r="W427" s="65" t="s">
        <v>489</v>
      </c>
      <c r="X427" s="65" t="s">
        <v>1602</v>
      </c>
    </row>
    <row r="428" spans="23:24">
      <c r="W428" s="65" t="s">
        <v>491</v>
      </c>
      <c r="X428" s="65" t="s">
        <v>1603</v>
      </c>
    </row>
    <row r="429" spans="23:24">
      <c r="W429" s="65" t="s">
        <v>493</v>
      </c>
      <c r="X429" s="65" t="s">
        <v>1604</v>
      </c>
    </row>
    <row r="430" spans="23:24">
      <c r="W430" s="65" t="s">
        <v>495</v>
      </c>
      <c r="X430" s="65" t="s">
        <v>1605</v>
      </c>
    </row>
    <row r="431" spans="23:24">
      <c r="W431" s="65" t="s">
        <v>497</v>
      </c>
      <c r="X431" s="65" t="s">
        <v>1606</v>
      </c>
    </row>
    <row r="432" spans="23:24">
      <c r="W432" s="65" t="s">
        <v>499</v>
      </c>
      <c r="X432" s="65" t="s">
        <v>1607</v>
      </c>
    </row>
    <row r="433" spans="23:24">
      <c r="W433" s="65" t="s">
        <v>501</v>
      </c>
      <c r="X433" s="65" t="s">
        <v>1608</v>
      </c>
    </row>
    <row r="434" spans="23:24">
      <c r="W434" s="65" t="s">
        <v>503</v>
      </c>
      <c r="X434" s="65" t="s">
        <v>1609</v>
      </c>
    </row>
    <row r="435" spans="23:24">
      <c r="W435" s="65" t="s">
        <v>505</v>
      </c>
      <c r="X435" s="65" t="s">
        <v>1610</v>
      </c>
    </row>
    <row r="436" spans="23:24">
      <c r="W436" s="65" t="s">
        <v>507</v>
      </c>
      <c r="X436" s="65" t="s">
        <v>1611</v>
      </c>
    </row>
    <row r="437" spans="23:24">
      <c r="W437" s="65" t="s">
        <v>509</v>
      </c>
      <c r="X437" s="65" t="s">
        <v>1612</v>
      </c>
    </row>
    <row r="438" spans="23:24">
      <c r="W438" s="65" t="s">
        <v>511</v>
      </c>
      <c r="X438" s="65" t="s">
        <v>1613</v>
      </c>
    </row>
    <row r="439" spans="23:24">
      <c r="W439" s="65" t="s">
        <v>513</v>
      </c>
      <c r="X439" s="65" t="s">
        <v>1614</v>
      </c>
    </row>
    <row r="440" spans="23:24">
      <c r="W440" s="65" t="s">
        <v>515</v>
      </c>
      <c r="X440" s="65" t="s">
        <v>1615</v>
      </c>
    </row>
    <row r="441" spans="23:24">
      <c r="W441" s="65" t="s">
        <v>517</v>
      </c>
      <c r="X441" s="65" t="s">
        <v>1616</v>
      </c>
    </row>
    <row r="442" spans="23:24">
      <c r="W442" s="65" t="s">
        <v>519</v>
      </c>
      <c r="X442" s="65" t="s">
        <v>1617</v>
      </c>
    </row>
    <row r="443" spans="23:24">
      <c r="W443" s="65" t="s">
        <v>521</v>
      </c>
      <c r="X443" s="65" t="s">
        <v>1618</v>
      </c>
    </row>
    <row r="444" spans="23:24">
      <c r="W444" s="65" t="s">
        <v>523</v>
      </c>
      <c r="X444" s="65" t="s">
        <v>1619</v>
      </c>
    </row>
    <row r="445" spans="23:24">
      <c r="W445" s="65" t="s">
        <v>525</v>
      </c>
      <c r="X445" s="65" t="s">
        <v>1620</v>
      </c>
    </row>
    <row r="446" spans="23:24">
      <c r="W446" s="65" t="s">
        <v>527</v>
      </c>
      <c r="X446" s="65" t="s">
        <v>1621</v>
      </c>
    </row>
    <row r="447" spans="23:24">
      <c r="W447" s="65" t="s">
        <v>529</v>
      </c>
      <c r="X447" s="65" t="s">
        <v>1622</v>
      </c>
    </row>
    <row r="448" spans="23:24">
      <c r="W448" s="65" t="s">
        <v>531</v>
      </c>
      <c r="X448" s="65" t="s">
        <v>1623</v>
      </c>
    </row>
    <row r="449" spans="23:24">
      <c r="W449" s="65" t="s">
        <v>533</v>
      </c>
      <c r="X449" s="65" t="s">
        <v>1624</v>
      </c>
    </row>
    <row r="450" spans="23:24">
      <c r="W450" s="65" t="s">
        <v>535</v>
      </c>
      <c r="X450" s="65" t="s">
        <v>1625</v>
      </c>
    </row>
    <row r="451" spans="23:24">
      <c r="W451" s="65" t="s">
        <v>537</v>
      </c>
      <c r="X451" s="65" t="s">
        <v>1626</v>
      </c>
    </row>
    <row r="452" spans="23:24">
      <c r="W452" s="65" t="s">
        <v>539</v>
      </c>
      <c r="X452" s="65" t="s">
        <v>1627</v>
      </c>
    </row>
    <row r="453" spans="23:24">
      <c r="W453" s="65" t="s">
        <v>541</v>
      </c>
      <c r="X453" s="65" t="s">
        <v>1628</v>
      </c>
    </row>
    <row r="454" spans="23:24">
      <c r="W454" s="65" t="s">
        <v>543</v>
      </c>
      <c r="X454" s="65" t="s">
        <v>1629</v>
      </c>
    </row>
    <row r="455" spans="23:24">
      <c r="W455" s="65" t="s">
        <v>545</v>
      </c>
      <c r="X455" s="65" t="s">
        <v>1630</v>
      </c>
    </row>
    <row r="456" spans="23:24">
      <c r="W456" s="65" t="s">
        <v>547</v>
      </c>
      <c r="X456" s="65" t="s">
        <v>1631</v>
      </c>
    </row>
    <row r="457" spans="23:24">
      <c r="W457" s="65" t="s">
        <v>549</v>
      </c>
      <c r="X457" s="65" t="s">
        <v>1632</v>
      </c>
    </row>
    <row r="458" spans="23:24">
      <c r="W458" s="65" t="s">
        <v>551</v>
      </c>
      <c r="X458" s="65" t="s">
        <v>1633</v>
      </c>
    </row>
    <row r="459" spans="23:24">
      <c r="W459" s="65" t="s">
        <v>553</v>
      </c>
      <c r="X459" s="65" t="s">
        <v>1634</v>
      </c>
    </row>
    <row r="460" spans="23:24">
      <c r="W460" s="65" t="s">
        <v>555</v>
      </c>
      <c r="X460" s="65" t="s">
        <v>1635</v>
      </c>
    </row>
    <row r="461" spans="23:24">
      <c r="W461" s="65" t="s">
        <v>557</v>
      </c>
      <c r="X461" s="65" t="s">
        <v>1636</v>
      </c>
    </row>
    <row r="462" spans="23:24">
      <c r="W462" s="65" t="s">
        <v>559</v>
      </c>
      <c r="X462" s="65" t="s">
        <v>1637</v>
      </c>
    </row>
    <row r="463" spans="23:24">
      <c r="W463" s="65" t="s">
        <v>561</v>
      </c>
      <c r="X463" s="65" t="s">
        <v>1638</v>
      </c>
    </row>
    <row r="464" spans="23:24">
      <c r="W464" s="65" t="s">
        <v>563</v>
      </c>
      <c r="X464" s="65" t="s">
        <v>1639</v>
      </c>
    </row>
    <row r="465" spans="23:24">
      <c r="W465" s="65" t="s">
        <v>565</v>
      </c>
      <c r="X465" s="65" t="s">
        <v>1640</v>
      </c>
    </row>
    <row r="466" spans="23:24">
      <c r="W466" s="65"/>
      <c r="X466" s="65"/>
    </row>
    <row r="467" spans="23:24">
      <c r="W467" s="65"/>
      <c r="X467" s="65"/>
    </row>
    <row r="468" spans="23:24">
      <c r="W468" s="65"/>
      <c r="X468" s="65"/>
    </row>
    <row r="469" spans="23:24">
      <c r="W469" s="65"/>
      <c r="X469" s="65"/>
    </row>
    <row r="470" spans="23:24">
      <c r="W470" s="65"/>
      <c r="X470" s="65"/>
    </row>
    <row r="471" spans="23:24">
      <c r="W471" s="65"/>
      <c r="X471" s="65"/>
    </row>
    <row r="472" spans="23:24">
      <c r="W472" s="65"/>
      <c r="X472" s="65"/>
    </row>
    <row r="473" spans="23:24">
      <c r="W473" s="65"/>
      <c r="X473" s="65"/>
    </row>
    <row r="474" spans="23:24">
      <c r="W474" s="65"/>
      <c r="X474" s="65"/>
    </row>
    <row r="475" spans="23:24">
      <c r="W475" s="65"/>
      <c r="X475" s="65"/>
    </row>
    <row r="476" spans="23:24">
      <c r="W476" s="65"/>
      <c r="X476" s="65"/>
    </row>
    <row r="477" spans="23:24">
      <c r="W477" s="65"/>
      <c r="X477" s="65"/>
    </row>
    <row r="478" spans="23:24">
      <c r="W478" s="65"/>
      <c r="X478" s="65"/>
    </row>
    <row r="479" spans="23:24">
      <c r="W479" s="65"/>
      <c r="X479" s="65"/>
    </row>
    <row r="480" spans="23:24">
      <c r="W480" s="65"/>
      <c r="X480" s="65"/>
    </row>
    <row r="481" spans="23:24">
      <c r="W481" s="65"/>
      <c r="X481" s="65"/>
    </row>
    <row r="482" spans="23:24">
      <c r="W482" s="65"/>
      <c r="X482" s="65"/>
    </row>
    <row r="483" spans="23:24">
      <c r="W483" s="65"/>
      <c r="X483" s="65"/>
    </row>
    <row r="484" spans="23:24">
      <c r="W484" s="65"/>
      <c r="X484" s="65"/>
    </row>
    <row r="485" spans="23:24">
      <c r="W485" s="65"/>
      <c r="X485" s="65"/>
    </row>
    <row r="486" spans="23:24">
      <c r="W486" s="65"/>
      <c r="X486" s="65"/>
    </row>
    <row r="487" spans="23:24">
      <c r="W487" s="65"/>
      <c r="X487" s="65"/>
    </row>
    <row r="488" spans="23:24">
      <c r="W488" s="65"/>
      <c r="X488" s="65"/>
    </row>
    <row r="489" spans="23:24">
      <c r="W489" s="65"/>
      <c r="X489" s="65"/>
    </row>
    <row r="490" spans="23:24">
      <c r="W490" s="65"/>
      <c r="X490" s="65"/>
    </row>
    <row r="491" spans="23:24">
      <c r="W491" s="65"/>
      <c r="X491" s="65"/>
    </row>
    <row r="492" spans="23:24">
      <c r="W492" s="65"/>
      <c r="X492" s="65"/>
    </row>
    <row r="493" spans="23:24">
      <c r="W493" s="65"/>
      <c r="X493" s="65"/>
    </row>
    <row r="494" spans="23:24">
      <c r="W494" s="65"/>
      <c r="X494" s="65"/>
    </row>
    <row r="495" spans="23:24">
      <c r="W495" s="65"/>
      <c r="X495" s="65"/>
    </row>
    <row r="496" spans="23:24">
      <c r="W496" s="65"/>
      <c r="X496" s="65"/>
    </row>
    <row r="497" spans="23:24">
      <c r="W497" s="65"/>
      <c r="X497" s="65"/>
    </row>
    <row r="498" spans="23:24">
      <c r="W498" s="65"/>
      <c r="X498" s="65"/>
    </row>
    <row r="499" spans="23:24">
      <c r="W499" s="65"/>
      <c r="X499" s="65"/>
    </row>
    <row r="500" spans="23:24">
      <c r="W500" s="65"/>
      <c r="X500" s="65"/>
    </row>
    <row r="501" spans="23:24">
      <c r="W501" s="65"/>
      <c r="X501" s="65"/>
    </row>
    <row r="502" spans="23:24">
      <c r="W502" s="65"/>
      <c r="X502" s="65"/>
    </row>
    <row r="503" spans="23:24">
      <c r="W503" s="65"/>
      <c r="X503" s="65"/>
    </row>
    <row r="504" spans="23:24">
      <c r="W504" s="65"/>
      <c r="X504" s="65"/>
    </row>
    <row r="505" spans="23:24">
      <c r="W505" s="65"/>
      <c r="X505" s="65"/>
    </row>
    <row r="506" spans="23:24">
      <c r="W506" s="65"/>
      <c r="X506" s="65"/>
    </row>
    <row r="507" spans="23:24">
      <c r="W507" s="65"/>
      <c r="X507" s="65"/>
    </row>
    <row r="508" spans="23:24">
      <c r="W508" s="65"/>
      <c r="X508" s="65"/>
    </row>
    <row r="509" spans="23:24">
      <c r="W509" s="65"/>
      <c r="X509" s="65"/>
    </row>
    <row r="510" spans="23:24">
      <c r="W510" s="65"/>
      <c r="X510" s="65"/>
    </row>
    <row r="511" spans="23:24">
      <c r="W511" s="65"/>
      <c r="X511" s="65"/>
    </row>
    <row r="512" spans="23:24">
      <c r="W512" s="65"/>
      <c r="X512" s="65"/>
    </row>
    <row r="513" spans="23:24">
      <c r="W513" s="65"/>
      <c r="X513" s="65"/>
    </row>
    <row r="514" spans="23:24">
      <c r="W514" s="65"/>
      <c r="X514" s="65"/>
    </row>
    <row r="515" spans="23:24">
      <c r="W515" s="65"/>
      <c r="X515" s="65"/>
    </row>
    <row r="516" spans="23:24">
      <c r="W516" s="65"/>
      <c r="X516" s="65"/>
    </row>
    <row r="517" spans="23:24">
      <c r="W517" s="65"/>
      <c r="X517" s="65"/>
    </row>
    <row r="518" spans="23:24">
      <c r="W518" s="65"/>
      <c r="X518" s="65"/>
    </row>
    <row r="519" spans="23:24">
      <c r="W519" s="65"/>
      <c r="X519" s="65"/>
    </row>
    <row r="520" spans="23:24">
      <c r="W520" s="65"/>
      <c r="X520" s="65"/>
    </row>
    <row r="521" spans="23:24">
      <c r="W521" s="65"/>
      <c r="X521" s="65"/>
    </row>
    <row r="522" spans="23:24">
      <c r="W522" s="65"/>
      <c r="X522" s="65"/>
    </row>
    <row r="523" spans="23:24">
      <c r="W523" s="65"/>
      <c r="X523" s="65"/>
    </row>
    <row r="524" spans="23:24">
      <c r="W524" s="65"/>
      <c r="X524" s="65"/>
    </row>
    <row r="525" spans="23:24">
      <c r="W525" s="65"/>
      <c r="X525" s="65"/>
    </row>
    <row r="526" spans="23:24">
      <c r="W526" s="65"/>
      <c r="X526" s="65"/>
    </row>
    <row r="527" spans="23:24">
      <c r="W527" s="65"/>
      <c r="X527" s="65"/>
    </row>
    <row r="528" spans="23:24">
      <c r="W528" s="65"/>
      <c r="X528" s="65"/>
    </row>
    <row r="529" spans="23:24">
      <c r="W529" s="65"/>
      <c r="X529" s="65"/>
    </row>
    <row r="530" spans="23:24">
      <c r="W530" s="65"/>
      <c r="X530" s="65"/>
    </row>
    <row r="531" spans="23:24">
      <c r="W531" s="65"/>
      <c r="X531" s="65"/>
    </row>
    <row r="532" spans="23:24">
      <c r="W532" s="65"/>
      <c r="X532" s="65"/>
    </row>
    <row r="533" spans="23:24">
      <c r="W533" s="65"/>
      <c r="X533" s="65"/>
    </row>
    <row r="534" spans="23:24">
      <c r="W534" s="65"/>
      <c r="X534" s="65"/>
    </row>
    <row r="535" spans="23:24">
      <c r="W535" s="65"/>
      <c r="X535" s="65"/>
    </row>
    <row r="536" spans="23:24">
      <c r="W536" s="65"/>
      <c r="X536" s="65"/>
    </row>
    <row r="537" spans="23:24">
      <c r="W537" s="65"/>
      <c r="X537" s="65"/>
    </row>
    <row r="538" spans="23:24">
      <c r="W538" s="65"/>
      <c r="X538" s="65"/>
    </row>
    <row r="539" spans="23:24">
      <c r="W539" s="65"/>
      <c r="X539" s="65"/>
    </row>
    <row r="540" spans="23:24">
      <c r="W540" s="65"/>
      <c r="X540" s="65"/>
    </row>
    <row r="541" spans="23:24">
      <c r="W541" s="65"/>
      <c r="X541" s="65"/>
    </row>
    <row r="542" spans="23:24">
      <c r="W542" s="65"/>
      <c r="X542" s="65"/>
    </row>
    <row r="543" spans="23:24">
      <c r="W543" s="65"/>
      <c r="X543" s="65"/>
    </row>
    <row r="544" spans="23:24">
      <c r="W544" s="65"/>
      <c r="X544" s="65"/>
    </row>
    <row r="545" spans="23:24">
      <c r="W545" s="65"/>
      <c r="X545" s="65"/>
    </row>
    <row r="546" spans="23:24">
      <c r="W546" s="65"/>
      <c r="X546" s="65"/>
    </row>
    <row r="547" spans="23:24">
      <c r="W547" s="65"/>
      <c r="X547" s="65"/>
    </row>
    <row r="548" spans="23:24">
      <c r="W548" s="65"/>
      <c r="X548" s="65"/>
    </row>
    <row r="549" spans="23:24">
      <c r="W549" s="65"/>
      <c r="X549" s="65"/>
    </row>
    <row r="550" spans="23:24">
      <c r="W550" s="65"/>
      <c r="X550" s="65"/>
    </row>
    <row r="551" spans="23:24">
      <c r="W551" s="65"/>
      <c r="X551" s="65"/>
    </row>
    <row r="552" spans="23:24">
      <c r="W552" s="65"/>
      <c r="X552" s="65"/>
    </row>
    <row r="553" spans="23:24">
      <c r="W553" s="65"/>
      <c r="X553" s="65"/>
    </row>
    <row r="554" spans="23:24">
      <c r="W554" s="65"/>
      <c r="X554" s="65"/>
    </row>
    <row r="555" spans="23:24">
      <c r="W555" s="65"/>
      <c r="X555" s="65"/>
    </row>
    <row r="556" spans="23:24">
      <c r="W556" s="65"/>
      <c r="X556" s="65"/>
    </row>
    <row r="557" spans="23:24">
      <c r="W557" s="65"/>
      <c r="X557" s="65"/>
    </row>
    <row r="558" spans="23:24">
      <c r="W558" s="65"/>
      <c r="X558" s="65"/>
    </row>
    <row r="559" spans="23:24">
      <c r="W559" s="65"/>
      <c r="X559" s="65"/>
    </row>
    <row r="560" spans="23:24">
      <c r="W560" s="65"/>
      <c r="X560" s="65"/>
    </row>
    <row r="561" spans="23:24">
      <c r="W561" s="65"/>
      <c r="X561" s="65"/>
    </row>
    <row r="562" spans="23:24">
      <c r="W562" s="65"/>
      <c r="X562" s="65"/>
    </row>
    <row r="563" spans="23:24">
      <c r="W563" s="65"/>
      <c r="X563" s="65"/>
    </row>
    <row r="564" spans="23:24">
      <c r="W564" s="65"/>
      <c r="X564" s="65"/>
    </row>
    <row r="565" spans="23:24">
      <c r="W565" s="65"/>
      <c r="X565" s="65"/>
    </row>
    <row r="566" spans="23:24">
      <c r="W566" s="65"/>
      <c r="X566" s="65"/>
    </row>
    <row r="567" spans="23:24">
      <c r="W567" s="65"/>
      <c r="X567" s="65"/>
    </row>
    <row r="568" spans="23:24">
      <c r="W568" s="65"/>
      <c r="X568" s="65"/>
    </row>
    <row r="569" spans="23:24">
      <c r="W569" s="65"/>
      <c r="X569" s="65"/>
    </row>
    <row r="570" spans="23:24">
      <c r="W570" s="65"/>
      <c r="X570" s="65"/>
    </row>
    <row r="571" spans="23:24">
      <c r="W571" s="65"/>
      <c r="X571" s="65"/>
    </row>
    <row r="572" spans="23:24">
      <c r="W572" s="65"/>
      <c r="X572" s="65"/>
    </row>
    <row r="573" spans="23:24">
      <c r="W573" s="65"/>
      <c r="X573" s="65"/>
    </row>
    <row r="574" spans="23:24">
      <c r="W574" s="65"/>
      <c r="X574" s="65"/>
    </row>
    <row r="575" spans="23:24">
      <c r="W575" s="65"/>
      <c r="X575" s="65"/>
    </row>
    <row r="576" spans="23:24">
      <c r="W576" s="65"/>
      <c r="X576" s="65"/>
    </row>
    <row r="577" spans="23:24">
      <c r="W577" s="65"/>
      <c r="X577" s="65"/>
    </row>
    <row r="578" spans="23:24">
      <c r="W578" s="65"/>
      <c r="X578" s="65"/>
    </row>
    <row r="579" spans="23:24">
      <c r="W579" s="65"/>
      <c r="X579" s="65"/>
    </row>
    <row r="580" spans="23:24">
      <c r="W580" s="65"/>
      <c r="X580" s="65"/>
    </row>
    <row r="581" spans="23:24">
      <c r="W581" s="65"/>
      <c r="X581" s="65"/>
    </row>
    <row r="582" spans="23:24">
      <c r="W582" s="65"/>
      <c r="X582" s="65"/>
    </row>
    <row r="583" spans="23:24">
      <c r="W583" s="65"/>
      <c r="X583" s="65"/>
    </row>
    <row r="584" spans="23:24">
      <c r="W584" s="65"/>
      <c r="X584" s="65"/>
    </row>
    <row r="585" spans="23:24">
      <c r="W585" s="65"/>
      <c r="X585" s="65"/>
    </row>
    <row r="586" spans="23:24">
      <c r="W586" s="65"/>
      <c r="X586" s="65"/>
    </row>
    <row r="587" spans="23:24">
      <c r="W587" s="65"/>
      <c r="X587" s="65"/>
    </row>
    <row r="588" spans="23:24">
      <c r="W588" s="65"/>
      <c r="X588" s="65"/>
    </row>
    <row r="589" spans="23:24">
      <c r="W589" s="65"/>
      <c r="X589" s="65"/>
    </row>
    <row r="590" spans="23:24">
      <c r="W590" s="65"/>
      <c r="X590" s="65"/>
    </row>
    <row r="591" spans="23:24">
      <c r="W591" s="65"/>
      <c r="X591" s="65"/>
    </row>
    <row r="592" spans="23:24">
      <c r="W592" s="65"/>
      <c r="X592" s="65"/>
    </row>
    <row r="593" spans="23:24">
      <c r="W593" s="65"/>
      <c r="X593" s="65"/>
    </row>
    <row r="594" spans="23:24">
      <c r="W594" s="65"/>
      <c r="X594" s="65"/>
    </row>
    <row r="595" spans="23:24">
      <c r="W595" s="65"/>
      <c r="X595" s="65"/>
    </row>
    <row r="596" spans="23:24">
      <c r="W596" s="65"/>
      <c r="X596" s="65"/>
    </row>
    <row r="597" spans="23:24">
      <c r="W597" s="65"/>
      <c r="X597" s="65"/>
    </row>
    <row r="598" spans="23:24">
      <c r="W598" s="65"/>
      <c r="X598" s="65"/>
    </row>
    <row r="599" spans="23:24">
      <c r="W599" s="65"/>
      <c r="X599" s="65"/>
    </row>
    <row r="600" spans="23:24">
      <c r="W600" s="65"/>
      <c r="X600" s="65"/>
    </row>
    <row r="601" spans="23:24">
      <c r="W601" s="65"/>
      <c r="X601" s="65"/>
    </row>
    <row r="602" spans="23:24">
      <c r="W602" s="65"/>
      <c r="X602" s="65"/>
    </row>
    <row r="603" spans="23:24">
      <c r="W603" s="65"/>
      <c r="X603" s="65"/>
    </row>
    <row r="604" spans="23:24">
      <c r="W604" s="65"/>
      <c r="X604" s="65"/>
    </row>
    <row r="605" spans="23:24">
      <c r="W605" s="65"/>
      <c r="X605" s="65"/>
    </row>
    <row r="606" spans="23:24">
      <c r="W606" s="65"/>
      <c r="X606" s="65"/>
    </row>
    <row r="607" spans="23:24">
      <c r="W607" s="65"/>
      <c r="X607" s="65"/>
    </row>
    <row r="608" spans="23:24">
      <c r="W608" s="65"/>
      <c r="X608" s="65"/>
    </row>
    <row r="609" spans="23:24">
      <c r="W609" s="65"/>
      <c r="X609" s="65"/>
    </row>
    <row r="610" spans="23:24">
      <c r="W610" s="65"/>
      <c r="X610" s="65"/>
    </row>
    <row r="611" spans="23:24">
      <c r="W611" s="65"/>
      <c r="X611" s="65"/>
    </row>
    <row r="612" spans="23:24">
      <c r="W612" s="65"/>
      <c r="X612" s="65"/>
    </row>
    <row r="613" spans="23:24">
      <c r="W613" s="65"/>
      <c r="X613" s="65"/>
    </row>
    <row r="614" spans="23:24">
      <c r="W614" s="65"/>
      <c r="X614" s="65"/>
    </row>
    <row r="615" spans="23:24">
      <c r="W615" s="65"/>
      <c r="X615" s="65"/>
    </row>
    <row r="616" spans="23:24">
      <c r="W616" s="65"/>
      <c r="X616" s="65"/>
    </row>
    <row r="617" spans="23:24">
      <c r="W617" s="65"/>
      <c r="X617" s="65"/>
    </row>
    <row r="618" spans="23:24">
      <c r="W618" s="65"/>
      <c r="X618" s="65"/>
    </row>
    <row r="619" spans="23:24">
      <c r="W619" s="65"/>
      <c r="X619" s="65"/>
    </row>
    <row r="620" spans="23:24">
      <c r="W620" s="65"/>
      <c r="X620" s="65"/>
    </row>
    <row r="621" spans="23:24">
      <c r="W621" s="65"/>
      <c r="X621" s="65"/>
    </row>
    <row r="622" spans="23:24">
      <c r="W622" s="65"/>
      <c r="X622" s="65"/>
    </row>
    <row r="623" spans="23:24">
      <c r="W623" s="65"/>
      <c r="X623" s="65"/>
    </row>
    <row r="624" spans="23:24">
      <c r="W624" s="65"/>
      <c r="X624" s="65"/>
    </row>
    <row r="625" spans="23:24">
      <c r="W625" s="65"/>
      <c r="X625" s="65"/>
    </row>
    <row r="626" spans="23:24">
      <c r="W626" s="65"/>
      <c r="X626" s="65"/>
    </row>
    <row r="627" spans="23:24">
      <c r="W627" s="65"/>
      <c r="X627" s="65"/>
    </row>
    <row r="628" spans="23:24">
      <c r="W628" s="65"/>
      <c r="X628" s="65"/>
    </row>
    <row r="629" spans="23:24">
      <c r="W629" s="65"/>
      <c r="X629" s="65"/>
    </row>
    <row r="630" spans="23:24">
      <c r="W630" s="65"/>
      <c r="X630" s="65"/>
    </row>
    <row r="631" spans="23:24">
      <c r="W631" s="65"/>
      <c r="X631" s="65"/>
    </row>
    <row r="632" spans="23:24">
      <c r="W632" s="65"/>
      <c r="X632" s="65"/>
    </row>
    <row r="633" spans="23:24">
      <c r="W633" s="65"/>
      <c r="X633" s="65"/>
    </row>
    <row r="634" spans="23:24">
      <c r="W634" s="65"/>
      <c r="X634" s="65"/>
    </row>
    <row r="635" spans="23:24">
      <c r="W635" s="65"/>
      <c r="X635" s="65"/>
    </row>
    <row r="636" spans="23:24">
      <c r="W636" s="65"/>
      <c r="X636" s="65"/>
    </row>
    <row r="637" spans="23:24">
      <c r="W637" s="65"/>
      <c r="X637" s="65"/>
    </row>
    <row r="638" spans="23:24">
      <c r="W638" s="65"/>
      <c r="X638" s="65"/>
    </row>
    <row r="639" spans="23:24">
      <c r="W639" s="65"/>
      <c r="X639" s="65"/>
    </row>
    <row r="640" spans="23:24">
      <c r="W640" s="65"/>
      <c r="X640" s="65"/>
    </row>
    <row r="641" spans="23:24">
      <c r="W641" s="65"/>
      <c r="X641" s="65"/>
    </row>
    <row r="642" spans="23:24">
      <c r="W642" s="65"/>
      <c r="X642" s="65"/>
    </row>
    <row r="643" spans="23:24">
      <c r="W643" s="65"/>
      <c r="X643" s="65"/>
    </row>
    <row r="644" spans="23:24">
      <c r="W644" s="65"/>
      <c r="X644" s="65"/>
    </row>
    <row r="645" spans="23:24">
      <c r="W645" s="65"/>
      <c r="X645" s="65"/>
    </row>
    <row r="646" spans="23:24">
      <c r="W646" s="65"/>
      <c r="X646" s="65"/>
    </row>
    <row r="647" spans="23:24">
      <c r="W647" s="65"/>
      <c r="X647" s="65"/>
    </row>
    <row r="648" spans="23:24">
      <c r="W648" s="65"/>
      <c r="X648" s="65"/>
    </row>
    <row r="649" spans="23:24">
      <c r="W649" s="65"/>
      <c r="X649" s="65"/>
    </row>
    <row r="650" spans="23:24">
      <c r="W650" s="65"/>
      <c r="X650" s="65"/>
    </row>
    <row r="651" spans="23:24">
      <c r="W651" s="65"/>
      <c r="X651" s="65"/>
    </row>
    <row r="652" spans="23:24">
      <c r="W652" s="65"/>
      <c r="X652" s="65"/>
    </row>
    <row r="653" spans="23:24">
      <c r="W653" s="65"/>
      <c r="X653" s="65"/>
    </row>
    <row r="654" spans="23:24">
      <c r="W654" s="65"/>
      <c r="X654" s="65"/>
    </row>
    <row r="655" spans="23:24">
      <c r="W655" s="65"/>
      <c r="X655" s="65"/>
    </row>
    <row r="656" spans="23:24">
      <c r="W656" s="65"/>
      <c r="X656" s="65"/>
    </row>
    <row r="657" spans="23:24">
      <c r="W657" s="65"/>
      <c r="X657" s="65"/>
    </row>
    <row r="658" spans="23:24">
      <c r="W658" s="65"/>
      <c r="X658" s="65"/>
    </row>
    <row r="659" spans="23:24">
      <c r="W659" s="65"/>
      <c r="X659" s="65"/>
    </row>
    <row r="660" spans="23:24">
      <c r="W660" s="65"/>
      <c r="X660" s="65"/>
    </row>
    <row r="661" spans="23:24">
      <c r="W661" s="65"/>
      <c r="X661" s="65"/>
    </row>
    <row r="662" spans="23:24">
      <c r="W662" s="65"/>
      <c r="X662" s="65"/>
    </row>
    <row r="663" spans="23:24">
      <c r="W663" s="65"/>
      <c r="X663" s="65"/>
    </row>
    <row r="664" spans="23:24">
      <c r="W664" s="65"/>
      <c r="X664" s="65"/>
    </row>
    <row r="665" spans="23:24">
      <c r="W665" s="65"/>
      <c r="X665" s="65"/>
    </row>
    <row r="666" spans="23:24">
      <c r="W666" s="65"/>
      <c r="X666" s="65"/>
    </row>
    <row r="667" spans="23:24">
      <c r="W667" s="65"/>
      <c r="X667" s="65"/>
    </row>
    <row r="668" spans="23:24">
      <c r="W668" s="65"/>
      <c r="X668" s="65"/>
    </row>
    <row r="669" spans="23:24">
      <c r="W669" s="65"/>
      <c r="X669" s="65"/>
    </row>
    <row r="670" spans="23:24">
      <c r="W670" s="65"/>
      <c r="X670" s="65"/>
    </row>
    <row r="671" spans="23:24">
      <c r="W671" s="65"/>
      <c r="X671" s="65"/>
    </row>
    <row r="672" spans="23:24">
      <c r="W672" s="65"/>
      <c r="X672" s="65"/>
    </row>
    <row r="673" spans="23:24">
      <c r="W673" s="65"/>
      <c r="X673" s="65"/>
    </row>
    <row r="674" spans="23:24">
      <c r="W674" s="65"/>
      <c r="X674" s="65"/>
    </row>
    <row r="675" spans="23:24">
      <c r="W675" s="65"/>
      <c r="X675" s="65"/>
    </row>
    <row r="676" spans="23:24">
      <c r="W676" s="65"/>
      <c r="X676" s="65"/>
    </row>
    <row r="677" spans="23:24">
      <c r="W677" s="65"/>
      <c r="X677" s="65"/>
    </row>
    <row r="678" spans="23:24">
      <c r="W678" s="65"/>
      <c r="X678" s="65"/>
    </row>
    <row r="679" spans="23:24">
      <c r="W679" s="65"/>
      <c r="X679" s="65"/>
    </row>
    <row r="680" spans="23:24">
      <c r="W680" s="65"/>
      <c r="X680" s="65"/>
    </row>
    <row r="681" spans="23:24">
      <c r="W681" s="65"/>
      <c r="X681" s="65"/>
    </row>
    <row r="682" spans="23:24">
      <c r="W682" s="65"/>
      <c r="X682" s="65"/>
    </row>
    <row r="683" spans="23:24">
      <c r="W683" s="65"/>
      <c r="X683" s="65"/>
    </row>
    <row r="684" spans="23:24">
      <c r="W684" s="65"/>
      <c r="X684" s="65"/>
    </row>
    <row r="685" spans="23:24">
      <c r="W685" s="65"/>
      <c r="X685" s="65"/>
    </row>
    <row r="686" spans="23:24">
      <c r="W686" s="65"/>
      <c r="X686" s="65"/>
    </row>
    <row r="687" spans="23:24">
      <c r="W687" s="65"/>
      <c r="X687" s="65"/>
    </row>
    <row r="688" spans="23:24">
      <c r="W688" s="65"/>
      <c r="X688" s="65"/>
    </row>
    <row r="689" spans="23:24">
      <c r="W689" s="65"/>
      <c r="X689" s="65"/>
    </row>
    <row r="690" spans="23:24">
      <c r="W690" s="65"/>
      <c r="X690" s="65"/>
    </row>
    <row r="691" spans="23:24">
      <c r="W691" s="65"/>
      <c r="X691" s="65"/>
    </row>
    <row r="692" spans="23:24">
      <c r="W692" s="65"/>
      <c r="X692" s="65"/>
    </row>
    <row r="693" spans="23:24">
      <c r="W693" s="65"/>
      <c r="X693" s="65"/>
    </row>
    <row r="694" spans="23:24">
      <c r="W694" s="65"/>
      <c r="X694" s="65"/>
    </row>
    <row r="695" spans="23:24">
      <c r="W695" s="65"/>
      <c r="X695" s="65"/>
    </row>
    <row r="696" spans="23:24">
      <c r="W696" s="65"/>
      <c r="X696" s="65"/>
    </row>
    <row r="697" spans="23:24">
      <c r="W697" s="65"/>
      <c r="X697" s="65"/>
    </row>
    <row r="698" spans="23:24">
      <c r="W698" s="65"/>
      <c r="X698" s="65"/>
    </row>
    <row r="699" spans="23:24">
      <c r="W699" s="65"/>
      <c r="X699" s="65"/>
    </row>
    <row r="700" spans="23:24">
      <c r="W700" s="65"/>
      <c r="X700" s="65"/>
    </row>
    <row r="701" spans="23:24">
      <c r="W701" s="65"/>
      <c r="X701" s="65"/>
    </row>
    <row r="702" spans="23:24">
      <c r="W702" s="65"/>
      <c r="X702" s="65"/>
    </row>
    <row r="703" spans="23:24">
      <c r="W703" s="65"/>
      <c r="X703" s="65"/>
    </row>
    <row r="704" spans="23:24">
      <c r="W704" s="65"/>
      <c r="X704" s="65"/>
    </row>
    <row r="705" spans="23:24">
      <c r="W705" s="65"/>
      <c r="X705" s="65"/>
    </row>
    <row r="706" spans="23:24">
      <c r="W706" s="65"/>
      <c r="X706" s="65"/>
    </row>
    <row r="707" spans="23:24">
      <c r="W707" s="65"/>
      <c r="X707" s="65"/>
    </row>
    <row r="708" spans="23:24">
      <c r="W708" s="65"/>
      <c r="X708" s="65"/>
    </row>
    <row r="709" spans="23:24">
      <c r="W709" s="65"/>
      <c r="X709" s="65"/>
    </row>
    <row r="710" spans="23:24">
      <c r="W710" s="65"/>
      <c r="X710" s="65"/>
    </row>
    <row r="711" spans="23:24">
      <c r="W711" s="65"/>
      <c r="X711" s="65"/>
    </row>
    <row r="712" spans="23:24">
      <c r="W712" s="65"/>
      <c r="X712" s="65"/>
    </row>
    <row r="713" spans="23:24">
      <c r="W713" s="65"/>
      <c r="X713" s="65"/>
    </row>
    <row r="714" spans="23:24">
      <c r="W714" s="65"/>
      <c r="X714" s="65"/>
    </row>
    <row r="715" spans="23:24">
      <c r="W715" s="65"/>
      <c r="X715" s="65"/>
    </row>
    <row r="716" spans="23:24">
      <c r="W716" s="65"/>
      <c r="X716" s="65"/>
    </row>
    <row r="717" spans="23:24">
      <c r="W717" s="65"/>
      <c r="X717" s="65"/>
    </row>
    <row r="718" spans="23:24">
      <c r="W718" s="65"/>
      <c r="X718" s="65"/>
    </row>
    <row r="719" spans="23:24">
      <c r="W719" s="65"/>
      <c r="X719" s="65"/>
    </row>
    <row r="720" spans="23:24">
      <c r="W720" s="65"/>
      <c r="X720" s="65"/>
    </row>
    <row r="721" spans="23:24">
      <c r="W721" s="65"/>
      <c r="X721" s="65"/>
    </row>
    <row r="722" spans="23:24">
      <c r="W722" s="65"/>
      <c r="X722" s="65"/>
    </row>
    <row r="723" spans="23:24">
      <c r="W723" s="65"/>
      <c r="X723" s="65"/>
    </row>
    <row r="724" spans="23:24">
      <c r="W724" s="65"/>
      <c r="X724" s="65"/>
    </row>
    <row r="725" spans="23:24">
      <c r="W725" s="65"/>
      <c r="X725" s="65"/>
    </row>
    <row r="726" spans="23:24">
      <c r="W726" s="65"/>
      <c r="X726" s="65"/>
    </row>
    <row r="727" spans="23:24">
      <c r="W727" s="65"/>
      <c r="X727" s="65"/>
    </row>
    <row r="728" spans="23:24">
      <c r="W728" s="65"/>
      <c r="X728" s="65"/>
    </row>
    <row r="729" spans="23:24">
      <c r="W729" s="65"/>
      <c r="X729" s="65"/>
    </row>
    <row r="730" spans="23:24">
      <c r="W730" s="65"/>
      <c r="X730" s="65"/>
    </row>
    <row r="731" spans="23:24">
      <c r="W731" s="65"/>
      <c r="X731" s="65"/>
    </row>
    <row r="732" spans="23:24">
      <c r="W732" s="65"/>
      <c r="X732" s="65"/>
    </row>
    <row r="733" spans="23:24">
      <c r="W733" s="65"/>
      <c r="X733" s="65"/>
    </row>
    <row r="734" spans="23:24">
      <c r="W734" s="65"/>
      <c r="X734" s="65"/>
    </row>
    <row r="735" spans="23:24">
      <c r="W735" s="65"/>
      <c r="X735" s="65"/>
    </row>
    <row r="736" spans="23:24">
      <c r="W736" s="65"/>
      <c r="X736" s="65"/>
    </row>
    <row r="737" spans="23:24">
      <c r="W737" s="65"/>
      <c r="X737" s="65"/>
    </row>
    <row r="738" spans="23:24">
      <c r="W738" s="65"/>
      <c r="X738" s="65"/>
    </row>
    <row r="739" spans="23:24">
      <c r="W739" s="65"/>
      <c r="X739" s="65"/>
    </row>
    <row r="740" spans="23:24">
      <c r="W740" s="65"/>
      <c r="X740" s="65"/>
    </row>
    <row r="741" spans="23:24">
      <c r="W741" s="65"/>
      <c r="X741" s="65"/>
    </row>
    <row r="742" spans="23:24">
      <c r="W742" s="65"/>
      <c r="X742" s="65"/>
    </row>
    <row r="743" spans="23:24">
      <c r="W743" s="65"/>
      <c r="X743" s="65"/>
    </row>
    <row r="744" spans="23:24">
      <c r="W744" s="65"/>
      <c r="X744" s="65"/>
    </row>
    <row r="745" spans="23:24">
      <c r="W745" s="65"/>
      <c r="X745" s="65"/>
    </row>
    <row r="746" spans="23:24">
      <c r="W746" s="65"/>
      <c r="X746" s="65"/>
    </row>
    <row r="747" spans="23:24">
      <c r="W747" s="65"/>
      <c r="X747" s="65"/>
    </row>
    <row r="748" spans="23:24">
      <c r="W748" s="65"/>
      <c r="X748" s="65"/>
    </row>
    <row r="749" spans="23:24">
      <c r="W749" s="65"/>
      <c r="X749" s="65"/>
    </row>
    <row r="750" spans="23:24">
      <c r="W750" s="65"/>
      <c r="X750" s="65"/>
    </row>
    <row r="751" spans="23:24">
      <c r="W751" s="65"/>
      <c r="X751" s="65"/>
    </row>
    <row r="752" spans="23:24">
      <c r="W752" s="65"/>
      <c r="X752" s="65"/>
    </row>
    <row r="753" spans="23:24">
      <c r="W753" s="65"/>
      <c r="X753" s="65"/>
    </row>
    <row r="754" spans="23:24">
      <c r="W754" s="65"/>
      <c r="X754" s="65"/>
    </row>
    <row r="755" spans="23:24">
      <c r="W755" s="65"/>
      <c r="X755" s="65"/>
    </row>
    <row r="756" spans="23:24">
      <c r="W756" s="65"/>
      <c r="X756" s="65"/>
    </row>
    <row r="757" spans="23:24">
      <c r="W757" s="65"/>
      <c r="X757" s="65"/>
    </row>
    <row r="758" spans="23:24">
      <c r="W758" s="65"/>
      <c r="X758" s="65"/>
    </row>
    <row r="759" spans="23:24">
      <c r="W759" s="65"/>
      <c r="X759" s="65"/>
    </row>
    <row r="760" spans="23:24">
      <c r="W760" s="65"/>
      <c r="X760" s="65"/>
    </row>
    <row r="761" spans="23:24">
      <c r="W761" s="65"/>
      <c r="X761" s="65"/>
    </row>
    <row r="762" spans="23:24">
      <c r="W762" s="65"/>
      <c r="X762" s="65"/>
    </row>
    <row r="763" spans="23:24">
      <c r="W763" s="65"/>
      <c r="X763" s="65"/>
    </row>
    <row r="764" spans="23:24">
      <c r="W764" s="65"/>
      <c r="X764" s="65"/>
    </row>
    <row r="765" spans="23:24">
      <c r="W765" s="65"/>
      <c r="X765" s="65"/>
    </row>
    <row r="766" spans="23:24">
      <c r="W766" s="65"/>
      <c r="X766" s="65"/>
    </row>
    <row r="767" spans="23:24">
      <c r="W767" s="65"/>
      <c r="X767" s="65"/>
    </row>
    <row r="768" spans="23:24">
      <c r="W768" s="65"/>
      <c r="X768" s="65"/>
    </row>
    <row r="769" spans="23:24">
      <c r="W769" s="65"/>
      <c r="X769" s="65"/>
    </row>
    <row r="770" spans="23:24">
      <c r="W770" s="65"/>
      <c r="X770" s="65"/>
    </row>
    <row r="771" spans="23:24">
      <c r="W771" s="65"/>
      <c r="X771" s="65"/>
    </row>
    <row r="772" spans="23:24">
      <c r="W772" s="65"/>
      <c r="X772" s="65"/>
    </row>
    <row r="773" spans="23:24">
      <c r="W773" s="65"/>
      <c r="X773" s="65"/>
    </row>
    <row r="774" spans="23:24">
      <c r="W774" s="65"/>
      <c r="X774" s="65"/>
    </row>
    <row r="775" spans="23:24">
      <c r="W775" s="65"/>
      <c r="X775" s="65"/>
    </row>
    <row r="776" spans="23:24">
      <c r="W776" s="65"/>
      <c r="X776" s="65"/>
    </row>
    <row r="777" spans="23:24">
      <c r="W777" s="65"/>
      <c r="X777" s="65"/>
    </row>
    <row r="778" spans="23:24">
      <c r="W778" s="65"/>
      <c r="X778" s="65"/>
    </row>
    <row r="779" spans="23:24">
      <c r="W779" s="65"/>
      <c r="X779" s="65"/>
    </row>
    <row r="780" spans="23:24">
      <c r="W780" s="65"/>
      <c r="X780" s="65"/>
    </row>
    <row r="781" spans="23:24">
      <c r="W781" s="65"/>
      <c r="X781" s="65"/>
    </row>
    <row r="782" spans="23:24">
      <c r="W782" s="65"/>
      <c r="X782" s="65"/>
    </row>
    <row r="783" spans="23:24">
      <c r="W783" s="65"/>
      <c r="X783" s="65"/>
    </row>
    <row r="784" spans="23:24">
      <c r="W784" s="65"/>
      <c r="X784" s="65"/>
    </row>
    <row r="785" spans="23:24">
      <c r="W785" s="65"/>
      <c r="X785" s="65"/>
    </row>
    <row r="786" spans="23:24">
      <c r="W786" s="65"/>
      <c r="X786" s="65"/>
    </row>
    <row r="787" spans="23:24">
      <c r="W787" s="65"/>
      <c r="X787" s="65"/>
    </row>
    <row r="788" spans="23:24">
      <c r="W788" s="65"/>
      <c r="X788" s="65"/>
    </row>
    <row r="789" spans="23:24">
      <c r="W789" s="65"/>
      <c r="X789" s="65"/>
    </row>
    <row r="790" spans="23:24">
      <c r="W790" s="65"/>
      <c r="X790" s="65"/>
    </row>
    <row r="791" spans="23:24">
      <c r="W791" s="65"/>
      <c r="X791" s="65"/>
    </row>
    <row r="792" spans="23:24">
      <c r="W792" s="65"/>
      <c r="X792" s="65"/>
    </row>
    <row r="793" spans="23:24">
      <c r="W793" s="65"/>
      <c r="X793" s="65"/>
    </row>
    <row r="794" spans="23:24">
      <c r="W794" s="65"/>
      <c r="X794" s="65"/>
    </row>
    <row r="795" spans="23:24">
      <c r="W795" s="65"/>
      <c r="X795" s="65"/>
    </row>
    <row r="796" spans="23:24">
      <c r="W796" s="65"/>
      <c r="X796" s="65"/>
    </row>
    <row r="797" spans="23:24">
      <c r="W797" s="65"/>
      <c r="X797" s="65"/>
    </row>
    <row r="798" spans="23:24">
      <c r="W798" s="65"/>
      <c r="X798" s="65"/>
    </row>
    <row r="799" spans="23:24">
      <c r="W799" s="65"/>
      <c r="X799" s="65"/>
    </row>
    <row r="800" spans="23:24">
      <c r="W800" s="65"/>
      <c r="X800" s="65"/>
    </row>
    <row r="801" spans="23:24">
      <c r="W801" s="65"/>
      <c r="X801" s="65"/>
    </row>
    <row r="802" spans="23:24">
      <c r="W802" s="65"/>
      <c r="X802" s="65"/>
    </row>
    <row r="803" spans="23:24">
      <c r="W803" s="65"/>
      <c r="X803" s="65"/>
    </row>
    <row r="804" spans="23:24">
      <c r="W804" s="65"/>
      <c r="X804" s="65"/>
    </row>
    <row r="805" spans="23:24">
      <c r="W805" s="65"/>
      <c r="X805" s="65"/>
    </row>
    <row r="806" spans="23:24">
      <c r="W806" s="65"/>
      <c r="X806" s="65"/>
    </row>
    <row r="807" spans="23:24">
      <c r="W807" s="65"/>
      <c r="X807" s="65"/>
    </row>
    <row r="808" spans="23:24">
      <c r="W808" s="65"/>
      <c r="X808" s="65"/>
    </row>
    <row r="809" spans="23:24">
      <c r="W809" s="65"/>
      <c r="X809" s="65"/>
    </row>
    <row r="810" spans="23:24">
      <c r="W810" s="65"/>
      <c r="X810" s="65"/>
    </row>
    <row r="811" spans="23:24">
      <c r="W811" s="65"/>
      <c r="X811" s="65"/>
    </row>
    <row r="812" spans="23:24">
      <c r="W812" s="65"/>
      <c r="X812" s="65"/>
    </row>
    <row r="813" spans="23:24">
      <c r="W813" s="65"/>
      <c r="X813" s="65"/>
    </row>
    <row r="814" spans="23:24">
      <c r="W814" s="65"/>
      <c r="X814" s="65"/>
    </row>
    <row r="815" spans="23:24">
      <c r="W815" s="65"/>
      <c r="X815" s="65"/>
    </row>
    <row r="816" spans="23:24">
      <c r="W816" s="65"/>
      <c r="X816" s="65"/>
    </row>
    <row r="817" spans="23:24">
      <c r="W817" s="65"/>
      <c r="X817" s="65"/>
    </row>
    <row r="818" spans="23:24">
      <c r="W818" s="65"/>
      <c r="X818" s="65"/>
    </row>
    <row r="819" spans="23:24">
      <c r="W819" s="65"/>
      <c r="X819" s="65"/>
    </row>
    <row r="820" spans="23:24">
      <c r="W820" s="65"/>
      <c r="X820" s="65"/>
    </row>
    <row r="821" spans="23:24">
      <c r="W821" s="65"/>
      <c r="X821" s="65"/>
    </row>
    <row r="822" spans="23:24">
      <c r="W822" s="65"/>
      <c r="X822" s="65"/>
    </row>
    <row r="823" spans="23:24">
      <c r="W823" s="65"/>
      <c r="X823" s="65"/>
    </row>
    <row r="824" spans="23:24">
      <c r="W824" s="65"/>
      <c r="X824" s="65"/>
    </row>
    <row r="825" spans="23:24">
      <c r="W825" s="65"/>
      <c r="X825" s="65"/>
    </row>
    <row r="826" spans="23:24">
      <c r="W826" s="65"/>
      <c r="X826" s="65"/>
    </row>
    <row r="827" spans="23:24">
      <c r="W827" s="65"/>
      <c r="X827" s="65"/>
    </row>
    <row r="828" spans="23:24">
      <c r="W828" s="65"/>
      <c r="X828" s="65"/>
    </row>
    <row r="829" spans="23:24">
      <c r="W829" s="65"/>
      <c r="X829" s="65"/>
    </row>
    <row r="830" spans="23:24">
      <c r="W830" s="65"/>
      <c r="X830" s="65"/>
    </row>
    <row r="831" spans="23:24">
      <c r="W831" s="65"/>
      <c r="X831" s="65"/>
    </row>
    <row r="832" spans="23:24">
      <c r="W832" s="65"/>
      <c r="X832" s="65"/>
    </row>
    <row r="833" spans="23:24">
      <c r="W833" s="65"/>
      <c r="X833" s="65"/>
    </row>
    <row r="834" spans="23:24">
      <c r="W834" s="65"/>
      <c r="X834" s="65"/>
    </row>
    <row r="835" spans="23:24">
      <c r="W835" s="65"/>
      <c r="X835" s="65"/>
    </row>
    <row r="836" spans="23:24">
      <c r="W836" s="65"/>
      <c r="X836" s="65"/>
    </row>
    <row r="837" spans="23:24">
      <c r="W837" s="65"/>
      <c r="X837" s="65"/>
    </row>
    <row r="838" spans="23:24">
      <c r="W838" s="65"/>
      <c r="X838" s="65"/>
    </row>
    <row r="839" spans="23:24">
      <c r="W839" s="65"/>
      <c r="X839" s="65"/>
    </row>
    <row r="840" spans="23:24">
      <c r="W840" s="65"/>
      <c r="X840" s="65"/>
    </row>
    <row r="841" spans="23:24">
      <c r="W841" s="65"/>
      <c r="X841" s="65"/>
    </row>
    <row r="842" spans="23:24">
      <c r="W842" s="65"/>
      <c r="X842" s="65"/>
    </row>
    <row r="843" spans="23:24">
      <c r="W843" s="65"/>
      <c r="X843" s="65"/>
    </row>
    <row r="844" spans="23:24">
      <c r="W844" s="65"/>
      <c r="X844" s="65"/>
    </row>
    <row r="845" spans="23:24">
      <c r="W845" s="65"/>
      <c r="X845" s="65"/>
    </row>
    <row r="846" spans="23:24">
      <c r="W846" s="65"/>
      <c r="X846" s="65"/>
    </row>
    <row r="847" spans="23:24">
      <c r="W847" s="65"/>
      <c r="X847" s="65"/>
    </row>
    <row r="848" spans="23:24">
      <c r="W848" s="65"/>
      <c r="X848" s="65"/>
    </row>
    <row r="849" spans="23:24">
      <c r="W849" s="65"/>
      <c r="X849" s="65"/>
    </row>
    <row r="850" spans="23:24">
      <c r="W850" s="65"/>
      <c r="X850" s="65"/>
    </row>
    <row r="851" spans="23:24">
      <c r="W851" s="65"/>
      <c r="X851" s="65"/>
    </row>
    <row r="852" spans="23:24">
      <c r="W852" s="65"/>
      <c r="X852" s="65"/>
    </row>
    <row r="853" spans="23:24">
      <c r="W853" s="65"/>
      <c r="X853" s="65"/>
    </row>
    <row r="854" spans="23:24">
      <c r="W854" s="65"/>
      <c r="X854" s="65"/>
    </row>
    <row r="855" spans="23:24">
      <c r="W855" s="65"/>
      <c r="X855" s="65"/>
    </row>
    <row r="856" spans="23:24">
      <c r="W856" s="65"/>
      <c r="X856" s="65"/>
    </row>
    <row r="857" spans="23:24">
      <c r="W857" s="65"/>
      <c r="X857" s="65"/>
    </row>
    <row r="858" spans="23:24">
      <c r="W858" s="65"/>
      <c r="X858" s="65"/>
    </row>
    <row r="859" spans="23:24">
      <c r="W859" s="65"/>
      <c r="X859" s="65"/>
    </row>
    <row r="860" spans="23:24">
      <c r="W860" s="65"/>
      <c r="X860" s="65"/>
    </row>
    <row r="861" spans="23:24">
      <c r="W861" s="65"/>
      <c r="X861" s="65"/>
    </row>
    <row r="862" spans="23:24">
      <c r="W862" s="65"/>
      <c r="X862" s="65"/>
    </row>
    <row r="863" spans="23:24">
      <c r="W863" s="65"/>
      <c r="X863" s="65"/>
    </row>
    <row r="864" spans="23:24">
      <c r="W864" s="65"/>
      <c r="X864" s="65"/>
    </row>
    <row r="865" spans="23:24">
      <c r="W865" s="65"/>
      <c r="X865" s="65"/>
    </row>
    <row r="866" spans="23:24">
      <c r="W866" s="65"/>
      <c r="X866" s="65"/>
    </row>
    <row r="867" spans="23:24">
      <c r="W867" s="65"/>
      <c r="X867" s="65"/>
    </row>
    <row r="868" spans="23:24">
      <c r="W868" s="65"/>
      <c r="X868" s="65"/>
    </row>
    <row r="869" spans="23:24">
      <c r="W869" s="65"/>
      <c r="X869" s="65"/>
    </row>
    <row r="870" spans="23:24">
      <c r="W870" s="65"/>
      <c r="X870" s="65"/>
    </row>
    <row r="871" spans="23:24">
      <c r="W871" s="65"/>
      <c r="X871" s="65"/>
    </row>
    <row r="872" spans="23:24">
      <c r="W872" s="65"/>
      <c r="X872" s="65"/>
    </row>
    <row r="873" spans="23:24">
      <c r="W873" s="65"/>
      <c r="X873" s="65"/>
    </row>
    <row r="874" spans="23:24">
      <c r="W874" s="65"/>
      <c r="X874" s="65"/>
    </row>
    <row r="875" spans="23:24">
      <c r="W875" s="65"/>
      <c r="X875" s="65"/>
    </row>
    <row r="876" spans="23:24">
      <c r="W876" s="65"/>
      <c r="X876" s="65"/>
    </row>
    <row r="877" spans="23:24">
      <c r="W877" s="65"/>
      <c r="X877" s="65"/>
    </row>
    <row r="878" spans="23:24">
      <c r="W878" s="65"/>
      <c r="X878" s="65"/>
    </row>
    <row r="879" spans="23:24">
      <c r="W879" s="65"/>
      <c r="X879" s="65"/>
    </row>
    <row r="880" spans="23:24">
      <c r="W880" s="65"/>
      <c r="X880" s="65"/>
    </row>
    <row r="881" spans="23:24">
      <c r="W881" s="65"/>
      <c r="X881" s="65"/>
    </row>
    <row r="882" spans="23:24">
      <c r="W882" s="65"/>
      <c r="X882" s="65"/>
    </row>
    <row r="883" spans="23:24">
      <c r="W883" s="65"/>
      <c r="X883" s="65"/>
    </row>
    <row r="884" spans="23:24">
      <c r="W884" s="65"/>
      <c r="X884" s="65"/>
    </row>
    <row r="885" spans="23:24">
      <c r="W885" s="65"/>
      <c r="X885" s="65"/>
    </row>
    <row r="886" spans="23:24">
      <c r="W886" s="65"/>
      <c r="X886" s="65"/>
    </row>
    <row r="887" spans="23:24">
      <c r="W887" s="65"/>
      <c r="X887" s="65"/>
    </row>
    <row r="888" spans="23:24">
      <c r="W888" s="65"/>
      <c r="X888" s="65"/>
    </row>
    <row r="889" spans="23:24">
      <c r="W889" s="65"/>
      <c r="X889" s="65"/>
    </row>
    <row r="890" spans="23:24">
      <c r="W890" s="65"/>
      <c r="X890" s="65"/>
    </row>
    <row r="891" spans="23:24">
      <c r="W891" s="65"/>
      <c r="X891" s="65"/>
    </row>
    <row r="892" spans="23:24">
      <c r="W892" s="65"/>
      <c r="X892" s="65"/>
    </row>
    <row r="893" spans="23:24">
      <c r="W893" s="65"/>
      <c r="X893" s="65"/>
    </row>
    <row r="894" spans="23:24">
      <c r="W894" s="65"/>
      <c r="X894" s="65"/>
    </row>
    <row r="895" spans="23:24">
      <c r="W895" s="65"/>
      <c r="X895" s="65"/>
    </row>
    <row r="896" spans="23:24">
      <c r="W896" s="65"/>
      <c r="X896" s="65"/>
    </row>
    <row r="897" spans="23:24">
      <c r="W897" s="65"/>
      <c r="X897" s="65"/>
    </row>
    <row r="898" spans="23:24">
      <c r="W898" s="65"/>
      <c r="X898" s="65"/>
    </row>
    <row r="899" spans="23:24">
      <c r="W899" s="65"/>
      <c r="X899" s="65"/>
    </row>
    <row r="900" spans="23:24">
      <c r="W900" s="65"/>
      <c r="X900" s="65"/>
    </row>
    <row r="901" spans="23:24">
      <c r="W901" s="65"/>
      <c r="X901" s="65"/>
    </row>
    <row r="902" spans="23:24">
      <c r="W902" s="65"/>
      <c r="X902" s="65"/>
    </row>
    <row r="903" spans="23:24">
      <c r="W903" s="65"/>
      <c r="X903" s="65"/>
    </row>
    <row r="904" spans="23:24">
      <c r="W904" s="65"/>
      <c r="X904" s="65"/>
    </row>
    <row r="905" spans="23:24">
      <c r="W905" s="65"/>
      <c r="X905" s="65"/>
    </row>
    <row r="906" spans="23:24">
      <c r="W906" s="65"/>
      <c r="X906" s="65"/>
    </row>
    <row r="907" spans="23:24">
      <c r="W907" s="65"/>
      <c r="X907" s="65"/>
    </row>
    <row r="908" spans="23:24">
      <c r="W908" s="65"/>
      <c r="X908" s="65"/>
    </row>
    <row r="909" spans="23:24">
      <c r="W909" s="65"/>
      <c r="X909" s="65"/>
    </row>
    <row r="910" spans="23:24">
      <c r="W910" s="65"/>
      <c r="X910" s="65"/>
    </row>
    <row r="911" spans="23:24">
      <c r="W911" s="65"/>
      <c r="X911" s="65"/>
    </row>
    <row r="912" spans="23:24">
      <c r="W912" s="65"/>
      <c r="X912" s="65"/>
    </row>
    <row r="913" spans="23:24">
      <c r="W913" s="65"/>
      <c r="X913" s="65"/>
    </row>
    <row r="914" spans="23:24">
      <c r="W914" s="65"/>
      <c r="X914" s="65"/>
    </row>
    <row r="915" spans="23:24">
      <c r="W915" s="65"/>
      <c r="X915" s="65"/>
    </row>
    <row r="916" spans="23:24">
      <c r="W916" s="65"/>
      <c r="X916" s="65"/>
    </row>
    <row r="917" spans="23:24">
      <c r="W917" s="65"/>
      <c r="X917" s="65"/>
    </row>
    <row r="918" spans="23:24">
      <c r="W918" s="65"/>
      <c r="X918" s="65"/>
    </row>
    <row r="919" spans="23:24">
      <c r="W919" s="65"/>
      <c r="X919" s="65"/>
    </row>
    <row r="920" spans="23:24">
      <c r="W920" s="65"/>
      <c r="X920" s="65"/>
    </row>
    <row r="921" spans="23:24">
      <c r="W921" s="65"/>
      <c r="X921" s="65"/>
    </row>
    <row r="922" spans="23:24">
      <c r="W922" s="65"/>
      <c r="X922" s="65"/>
    </row>
    <row r="923" spans="23:24">
      <c r="W923" s="65"/>
      <c r="X923" s="65"/>
    </row>
    <row r="924" spans="23:24">
      <c r="W924" s="65"/>
      <c r="X924" s="65"/>
    </row>
    <row r="925" spans="23:24">
      <c r="W925" s="65"/>
      <c r="X925" s="65"/>
    </row>
    <row r="926" spans="23:24">
      <c r="W926" s="65"/>
      <c r="X926" s="65"/>
    </row>
    <row r="927" spans="23:24">
      <c r="W927" s="65"/>
      <c r="X927" s="65"/>
    </row>
    <row r="928" spans="23:24">
      <c r="W928" s="65"/>
      <c r="X928" s="65"/>
    </row>
    <row r="929" spans="23:24">
      <c r="W929" s="65"/>
      <c r="X929" s="65"/>
    </row>
    <row r="930" spans="23:24">
      <c r="W930" s="65"/>
      <c r="X930" s="65"/>
    </row>
    <row r="931" spans="23:24">
      <c r="W931" s="65"/>
      <c r="X931" s="65"/>
    </row>
    <row r="932" spans="23:24">
      <c r="W932" s="65"/>
      <c r="X932" s="65"/>
    </row>
    <row r="933" spans="23:24">
      <c r="W933" s="65"/>
      <c r="X933" s="65"/>
    </row>
    <row r="934" spans="23:24">
      <c r="W934" s="65"/>
      <c r="X934" s="65"/>
    </row>
    <row r="935" spans="23:24">
      <c r="W935" s="65"/>
      <c r="X935" s="65"/>
    </row>
    <row r="936" spans="23:24">
      <c r="W936" s="65"/>
      <c r="X936" s="65"/>
    </row>
    <row r="937" spans="23:24">
      <c r="W937" s="65"/>
      <c r="X937" s="65"/>
    </row>
    <row r="938" spans="23:24">
      <c r="W938" s="65"/>
      <c r="X938" s="65"/>
    </row>
    <row r="939" spans="23:24">
      <c r="W939" s="65"/>
      <c r="X939" s="65"/>
    </row>
    <row r="940" spans="23:24">
      <c r="W940" s="65"/>
      <c r="X940" s="65"/>
    </row>
    <row r="941" spans="23:24">
      <c r="W941" s="65"/>
      <c r="X941" s="65"/>
    </row>
    <row r="942" spans="23:24">
      <c r="W942" s="65"/>
      <c r="X942" s="65"/>
    </row>
    <row r="943" spans="23:24">
      <c r="W943" s="65"/>
      <c r="X943" s="65"/>
    </row>
    <row r="944" spans="23:24">
      <c r="W944" s="65"/>
      <c r="X944" s="65"/>
    </row>
    <row r="945" spans="23:24">
      <c r="W945" s="65"/>
      <c r="X945" s="65"/>
    </row>
    <row r="946" spans="23:24">
      <c r="W946" s="65"/>
      <c r="X946" s="65"/>
    </row>
    <row r="947" spans="23:24">
      <c r="W947" s="65"/>
      <c r="X947" s="65"/>
    </row>
    <row r="948" spans="23:24">
      <c r="W948" s="65"/>
      <c r="X948" s="65"/>
    </row>
    <row r="949" spans="23:24">
      <c r="W949" s="65"/>
      <c r="X949" s="65"/>
    </row>
    <row r="950" spans="23:24">
      <c r="W950" s="65"/>
      <c r="X950" s="65"/>
    </row>
    <row r="951" spans="23:24">
      <c r="W951" s="65"/>
      <c r="X951" s="65"/>
    </row>
    <row r="952" spans="23:24">
      <c r="W952" s="65"/>
      <c r="X952" s="65"/>
    </row>
    <row r="953" spans="23:24">
      <c r="W953" s="65"/>
      <c r="X953" s="65"/>
    </row>
    <row r="954" spans="23:24">
      <c r="W954" s="65"/>
      <c r="X954" s="65"/>
    </row>
    <row r="955" spans="23:24">
      <c r="W955" s="65"/>
      <c r="X955" s="65"/>
    </row>
    <row r="956" spans="23:24">
      <c r="W956" s="65"/>
      <c r="X956" s="65"/>
    </row>
    <row r="957" spans="23:24">
      <c r="W957" s="65"/>
      <c r="X957" s="65"/>
    </row>
    <row r="958" spans="23:24">
      <c r="W958" s="65"/>
      <c r="X958" s="65"/>
    </row>
    <row r="959" spans="23:24">
      <c r="W959" s="65"/>
      <c r="X959" s="65"/>
    </row>
    <row r="960" spans="23:24">
      <c r="W960" s="65"/>
      <c r="X960" s="65"/>
    </row>
    <row r="961" spans="23:24">
      <c r="W961" s="65"/>
      <c r="X961" s="65"/>
    </row>
    <row r="962" spans="23:24">
      <c r="W962" s="65"/>
      <c r="X962" s="65"/>
    </row>
    <row r="963" spans="23:24">
      <c r="W963" s="65"/>
      <c r="X963" s="65"/>
    </row>
    <row r="964" spans="23:24">
      <c r="W964" s="65"/>
      <c r="X964" s="65"/>
    </row>
    <row r="965" spans="23:24">
      <c r="W965" s="65"/>
      <c r="X965" s="65"/>
    </row>
    <row r="966" spans="23:24">
      <c r="W966" s="65"/>
      <c r="X966" s="65"/>
    </row>
    <row r="967" spans="23:24">
      <c r="W967" s="65"/>
      <c r="X967" s="65"/>
    </row>
    <row r="968" spans="23:24">
      <c r="W968" s="65"/>
      <c r="X968" s="65"/>
    </row>
    <row r="969" spans="23:24">
      <c r="W969" s="65"/>
      <c r="X969" s="65"/>
    </row>
    <row r="970" spans="23:24">
      <c r="W970" s="65"/>
      <c r="X970" s="65"/>
    </row>
    <row r="971" spans="23:24">
      <c r="W971" s="65"/>
      <c r="X971" s="65"/>
    </row>
    <row r="972" spans="23:24">
      <c r="W972" s="65"/>
      <c r="X972" s="65"/>
    </row>
    <row r="973" spans="23:24">
      <c r="W973" s="65"/>
      <c r="X973" s="65"/>
    </row>
    <row r="974" spans="23:24">
      <c r="W974" s="65"/>
      <c r="X974" s="65"/>
    </row>
    <row r="975" spans="23:24">
      <c r="W975" s="65"/>
      <c r="X975" s="65"/>
    </row>
    <row r="976" spans="23:24">
      <c r="W976" s="65"/>
      <c r="X976" s="65"/>
    </row>
    <row r="977" spans="23:24">
      <c r="W977" s="65"/>
      <c r="X977" s="65"/>
    </row>
    <row r="978" spans="23:24">
      <c r="W978" s="65"/>
      <c r="X978" s="65"/>
    </row>
    <row r="979" spans="23:24">
      <c r="W979" s="65"/>
      <c r="X979" s="65"/>
    </row>
    <row r="980" spans="23:24">
      <c r="W980" s="65"/>
      <c r="X980" s="65"/>
    </row>
    <row r="981" spans="23:24">
      <c r="W981" s="65"/>
      <c r="X981" s="65"/>
    </row>
    <row r="982" spans="23:24">
      <c r="W982" s="65"/>
      <c r="X982" s="65"/>
    </row>
    <row r="983" spans="23:24">
      <c r="W983" s="65"/>
      <c r="X983" s="65"/>
    </row>
    <row r="984" spans="23:24">
      <c r="W984" s="65"/>
      <c r="X984" s="65"/>
    </row>
    <row r="985" spans="23:24">
      <c r="W985" s="65"/>
      <c r="X985" s="65"/>
    </row>
    <row r="986" spans="23:24">
      <c r="W986" s="65"/>
      <c r="X986" s="65"/>
    </row>
    <row r="987" spans="23:24">
      <c r="W987" s="65"/>
      <c r="X987" s="65"/>
    </row>
    <row r="988" spans="23:24">
      <c r="W988" s="65"/>
      <c r="X988" s="65"/>
    </row>
    <row r="989" spans="23:24">
      <c r="W989" s="65"/>
      <c r="X989" s="65"/>
    </row>
    <row r="990" spans="23:24">
      <c r="W990" s="65"/>
      <c r="X990" s="65"/>
    </row>
    <row r="991" spans="23:24">
      <c r="W991" s="65"/>
      <c r="X991" s="65"/>
    </row>
    <row r="992" spans="23:24">
      <c r="W992" s="65"/>
      <c r="X992" s="65"/>
    </row>
    <row r="993" spans="23:24">
      <c r="W993" s="65"/>
      <c r="X993" s="65"/>
    </row>
    <row r="994" spans="23:24">
      <c r="W994" s="65"/>
      <c r="X994" s="65"/>
    </row>
    <row r="995" spans="23:24">
      <c r="W995" s="65"/>
      <c r="X995" s="65"/>
    </row>
    <row r="996" spans="23:24">
      <c r="W996" s="65"/>
      <c r="X996" s="65"/>
    </row>
    <row r="997" spans="23:24">
      <c r="W997" s="65"/>
      <c r="X997" s="65"/>
    </row>
    <row r="998" spans="23:24">
      <c r="W998" s="65"/>
      <c r="X998" s="65"/>
    </row>
    <row r="999" spans="23:24">
      <c r="W999" s="65"/>
      <c r="X999" s="65"/>
    </row>
    <row r="1000" spans="23:24">
      <c r="W1000" s="65"/>
      <c r="X1000" s="65"/>
    </row>
    <row r="1001" spans="23:24">
      <c r="W1001" s="65"/>
      <c r="X1001" s="65"/>
    </row>
    <row r="1002" spans="23:24">
      <c r="W1002" s="65"/>
      <c r="X1002" s="65"/>
    </row>
    <row r="1003" spans="23:24">
      <c r="W1003" s="65"/>
      <c r="X1003" s="65"/>
    </row>
    <row r="1004" spans="23:24">
      <c r="W1004" s="65"/>
      <c r="X1004" s="65"/>
    </row>
    <row r="1005" spans="23:24">
      <c r="W1005" s="65"/>
      <c r="X1005" s="65"/>
    </row>
    <row r="1006" spans="23:24">
      <c r="W1006" s="65"/>
      <c r="X1006" s="65"/>
    </row>
    <row r="1007" spans="23:24">
      <c r="W1007" s="65"/>
      <c r="X1007" s="65"/>
    </row>
    <row r="1008" spans="23:24">
      <c r="W1008" s="65"/>
      <c r="X1008" s="65"/>
    </row>
    <row r="1009" spans="23:24">
      <c r="W1009" s="65"/>
      <c r="X1009" s="65"/>
    </row>
    <row r="1010" spans="23:24">
      <c r="W1010" s="65"/>
      <c r="X1010" s="65"/>
    </row>
    <row r="1011" spans="23:24">
      <c r="W1011" s="65"/>
      <c r="X1011" s="65"/>
    </row>
    <row r="1012" spans="23:24">
      <c r="W1012" s="65"/>
      <c r="X1012" s="65"/>
    </row>
    <row r="1013" spans="23:24">
      <c r="W1013" s="65"/>
      <c r="X1013" s="65"/>
    </row>
    <row r="1014" spans="23:24">
      <c r="W1014" s="65"/>
      <c r="X1014" s="65"/>
    </row>
    <row r="1015" spans="23:24">
      <c r="W1015" s="65"/>
      <c r="X1015" s="65"/>
    </row>
    <row r="1016" spans="23:24">
      <c r="W1016" s="65"/>
      <c r="X1016" s="65"/>
    </row>
    <row r="1017" spans="23:24">
      <c r="W1017" s="65"/>
      <c r="X1017" s="65"/>
    </row>
    <row r="1018" spans="23:24">
      <c r="W1018" s="65"/>
      <c r="X1018" s="65"/>
    </row>
    <row r="1019" spans="23:24">
      <c r="W1019" s="65"/>
      <c r="X1019" s="65"/>
    </row>
    <row r="1020" spans="23:24">
      <c r="W1020" s="65"/>
      <c r="X1020" s="65"/>
    </row>
    <row r="1021" spans="23:24">
      <c r="W1021" s="65"/>
      <c r="X1021" s="65"/>
    </row>
    <row r="1022" spans="23:24">
      <c r="W1022" s="65"/>
      <c r="X1022" s="65"/>
    </row>
    <row r="1023" spans="23:24">
      <c r="W1023" s="65"/>
      <c r="X1023" s="65"/>
    </row>
    <row r="1024" spans="23:24">
      <c r="W1024" s="65"/>
      <c r="X1024" s="65"/>
    </row>
    <row r="1025" spans="23:24">
      <c r="W1025" s="65"/>
      <c r="X1025" s="65"/>
    </row>
    <row r="1026" spans="23:24">
      <c r="W1026" s="65"/>
      <c r="X1026" s="65"/>
    </row>
    <row r="1027" spans="23:24">
      <c r="W1027" s="65"/>
      <c r="X1027" s="65"/>
    </row>
    <row r="1028" spans="23:24">
      <c r="W1028" s="65"/>
      <c r="X1028" s="65"/>
    </row>
    <row r="1029" spans="23:24">
      <c r="W1029" s="65"/>
      <c r="X1029" s="65"/>
    </row>
    <row r="1030" spans="23:24">
      <c r="W1030" s="65"/>
      <c r="X1030" s="65"/>
    </row>
    <row r="1031" spans="23:24">
      <c r="W1031" s="65"/>
      <c r="X1031" s="65"/>
    </row>
    <row r="1032" spans="23:24">
      <c r="W1032" s="65"/>
      <c r="X1032" s="65"/>
    </row>
    <row r="1033" spans="23:24">
      <c r="W1033" s="65"/>
      <c r="X1033" s="65"/>
    </row>
    <row r="1034" spans="23:24">
      <c r="W1034" s="65"/>
      <c r="X1034" s="65"/>
    </row>
    <row r="1035" spans="23:24">
      <c r="W1035" s="65"/>
      <c r="X1035" s="65"/>
    </row>
    <row r="1036" spans="23:24">
      <c r="W1036" s="65"/>
      <c r="X1036" s="65"/>
    </row>
    <row r="1037" spans="23:24">
      <c r="W1037" s="65"/>
      <c r="X1037" s="65"/>
    </row>
    <row r="1038" spans="23:24">
      <c r="W1038" s="65"/>
      <c r="X1038" s="65"/>
    </row>
    <row r="1039" spans="23:24">
      <c r="W1039" s="65"/>
      <c r="X1039" s="65"/>
    </row>
    <row r="1040" spans="23:24">
      <c r="W1040" s="65"/>
      <c r="X1040" s="65"/>
    </row>
    <row r="1041" spans="23:24">
      <c r="W1041" s="65"/>
      <c r="X1041" s="65"/>
    </row>
    <row r="1042" spans="23:24">
      <c r="W1042" s="65"/>
      <c r="X1042" s="65"/>
    </row>
    <row r="1043" spans="23:24">
      <c r="W1043" s="65"/>
      <c r="X1043" s="65"/>
    </row>
    <row r="1044" spans="23:24">
      <c r="W1044" s="65"/>
      <c r="X1044" s="65"/>
    </row>
    <row r="1045" spans="23:24">
      <c r="W1045" s="65"/>
      <c r="X1045" s="65"/>
    </row>
    <row r="1046" spans="23:24">
      <c r="W1046" s="65"/>
      <c r="X1046" s="65"/>
    </row>
    <row r="1047" spans="23:24">
      <c r="W1047" s="65"/>
      <c r="X1047" s="65"/>
    </row>
    <row r="1048" spans="23:24">
      <c r="W1048" s="65"/>
      <c r="X1048" s="65"/>
    </row>
    <row r="1049" spans="23:24">
      <c r="W1049" s="65"/>
      <c r="X1049" s="65"/>
    </row>
    <row r="1050" spans="23:24">
      <c r="W1050" s="65"/>
      <c r="X1050" s="65"/>
    </row>
    <row r="1051" spans="23:24">
      <c r="W1051" s="65"/>
      <c r="X1051" s="65"/>
    </row>
    <row r="1052" spans="23:24">
      <c r="W1052" s="65"/>
      <c r="X1052" s="65"/>
    </row>
    <row r="1053" spans="23:24">
      <c r="W1053" s="65"/>
      <c r="X1053" s="65"/>
    </row>
    <row r="1054" spans="23:24">
      <c r="W1054" s="65"/>
      <c r="X1054" s="65"/>
    </row>
    <row r="1055" spans="23:24">
      <c r="W1055" s="65"/>
      <c r="X1055" s="65"/>
    </row>
    <row r="1056" spans="23:24">
      <c r="W1056" s="65"/>
      <c r="X1056" s="65"/>
    </row>
    <row r="1057" spans="23:24">
      <c r="W1057" s="65"/>
      <c r="X1057" s="65"/>
    </row>
    <row r="1058" spans="23:24">
      <c r="W1058" s="65"/>
      <c r="X1058" s="65"/>
    </row>
    <row r="1059" spans="23:24">
      <c r="W1059" s="65"/>
      <c r="X1059" s="65"/>
    </row>
    <row r="1060" spans="23:24">
      <c r="W1060" s="65"/>
      <c r="X1060" s="65"/>
    </row>
    <row r="1061" spans="23:24">
      <c r="W1061" s="65"/>
      <c r="X1061" s="65"/>
    </row>
    <row r="1062" spans="23:24">
      <c r="W1062" s="65"/>
      <c r="X1062" s="65"/>
    </row>
    <row r="1063" spans="23:24">
      <c r="W1063" s="65"/>
      <c r="X1063" s="65"/>
    </row>
    <row r="1064" spans="23:24">
      <c r="W1064" s="65"/>
      <c r="X1064" s="65"/>
    </row>
    <row r="1065" spans="23:24">
      <c r="W1065" s="65"/>
      <c r="X1065" s="65"/>
    </row>
    <row r="1066" spans="23:24">
      <c r="W1066" s="65"/>
      <c r="X1066" s="65"/>
    </row>
    <row r="1067" spans="23:24">
      <c r="W1067" s="65"/>
      <c r="X1067" s="65"/>
    </row>
    <row r="1068" spans="23:24">
      <c r="W1068" s="65"/>
      <c r="X1068" s="65"/>
    </row>
    <row r="1069" spans="23:24">
      <c r="W1069" s="65"/>
      <c r="X1069" s="65"/>
    </row>
    <row r="1070" spans="23:24">
      <c r="W1070" s="65"/>
      <c r="X1070" s="65"/>
    </row>
    <row r="1071" spans="23:24">
      <c r="W1071" s="65"/>
      <c r="X1071" s="65"/>
    </row>
    <row r="1072" spans="23:24">
      <c r="W1072" s="65"/>
      <c r="X1072" s="65"/>
    </row>
    <row r="1073" spans="23:24">
      <c r="W1073" s="65"/>
      <c r="X1073" s="65"/>
    </row>
    <row r="1074" spans="23:24">
      <c r="W1074" s="65"/>
      <c r="X1074" s="65"/>
    </row>
    <row r="1075" spans="23:24">
      <c r="W1075" s="65"/>
      <c r="X1075" s="65"/>
    </row>
    <row r="1076" spans="23:24">
      <c r="W1076" s="65"/>
      <c r="X1076" s="65"/>
    </row>
    <row r="1077" spans="23:24">
      <c r="W1077" s="65"/>
      <c r="X1077" s="65"/>
    </row>
    <row r="1078" spans="23:24">
      <c r="W1078" s="65"/>
      <c r="X1078" s="65"/>
    </row>
    <row r="1079" spans="23:24">
      <c r="W1079" s="65"/>
      <c r="X1079" s="65"/>
    </row>
    <row r="1080" spans="23:24">
      <c r="W1080" s="65"/>
      <c r="X1080" s="65"/>
    </row>
    <row r="1081" spans="23:24">
      <c r="W1081" s="65"/>
      <c r="X1081" s="65"/>
    </row>
    <row r="1082" spans="23:24">
      <c r="W1082" s="65"/>
      <c r="X1082" s="65"/>
    </row>
    <row r="1083" spans="23:24">
      <c r="W1083" s="65"/>
      <c r="X1083" s="65"/>
    </row>
    <row r="1084" spans="23:24">
      <c r="W1084" s="65"/>
      <c r="X1084" s="65"/>
    </row>
    <row r="1085" spans="23:24">
      <c r="W1085" s="65"/>
      <c r="X1085" s="65"/>
    </row>
    <row r="1086" spans="23:24">
      <c r="W1086" s="65"/>
      <c r="X1086" s="65"/>
    </row>
    <row r="1087" spans="23:24">
      <c r="W1087" s="65"/>
      <c r="X1087" s="65"/>
    </row>
    <row r="1088" spans="23:24">
      <c r="W1088" s="65"/>
      <c r="X1088" s="65"/>
    </row>
    <row r="1089" spans="23:24">
      <c r="W1089" s="65"/>
      <c r="X1089" s="65"/>
    </row>
    <row r="1090" spans="23:24">
      <c r="W1090" s="65"/>
      <c r="X1090" s="65"/>
    </row>
    <row r="1091" spans="23:24">
      <c r="W1091" s="65"/>
      <c r="X1091" s="65"/>
    </row>
    <row r="1092" spans="23:24">
      <c r="W1092" s="65"/>
      <c r="X1092" s="65"/>
    </row>
    <row r="1093" spans="23:24">
      <c r="W1093" s="65"/>
      <c r="X1093" s="65"/>
    </row>
    <row r="1094" spans="23:24">
      <c r="W1094" s="65"/>
      <c r="X1094" s="65"/>
    </row>
    <row r="1095" spans="23:24">
      <c r="W1095" s="65"/>
      <c r="X1095" s="65"/>
    </row>
    <row r="1096" spans="23:24">
      <c r="W1096" s="65"/>
      <c r="X1096" s="65"/>
    </row>
    <row r="1097" spans="23:24">
      <c r="W1097" s="65"/>
      <c r="X1097" s="65"/>
    </row>
    <row r="1098" spans="23:24">
      <c r="W1098" s="65"/>
      <c r="X1098" s="65"/>
    </row>
    <row r="1099" spans="23:24">
      <c r="W1099" s="65"/>
      <c r="X1099" s="65"/>
    </row>
    <row r="1100" spans="23:24">
      <c r="W1100" s="65"/>
      <c r="X1100" s="65"/>
    </row>
    <row r="1101" spans="23:24">
      <c r="W1101" s="65"/>
      <c r="X1101" s="65"/>
    </row>
    <row r="1102" spans="23:24">
      <c r="W1102" s="65"/>
      <c r="X1102" s="65"/>
    </row>
    <row r="1103" spans="23:24">
      <c r="W1103" s="65"/>
      <c r="X1103" s="65"/>
    </row>
    <row r="1104" spans="23:24">
      <c r="W1104" s="65"/>
      <c r="X1104" s="65"/>
    </row>
    <row r="1105" spans="23:24">
      <c r="W1105" s="65"/>
      <c r="X1105" s="65"/>
    </row>
    <row r="1106" spans="23:24">
      <c r="W1106" s="65"/>
      <c r="X1106" s="65"/>
    </row>
    <row r="1107" spans="23:24">
      <c r="W1107" s="65"/>
      <c r="X1107" s="65"/>
    </row>
    <row r="1108" spans="23:24">
      <c r="W1108" s="65"/>
      <c r="X1108" s="65"/>
    </row>
    <row r="1109" spans="23:24">
      <c r="W1109" s="65"/>
      <c r="X1109" s="65"/>
    </row>
    <row r="1110" spans="23:24">
      <c r="W1110" s="65"/>
      <c r="X1110" s="65"/>
    </row>
    <row r="1111" spans="23:24">
      <c r="W1111" s="65"/>
      <c r="X1111" s="65"/>
    </row>
    <row r="1112" spans="23:24">
      <c r="W1112" s="65"/>
      <c r="X1112" s="65"/>
    </row>
    <row r="1113" spans="23:24">
      <c r="W1113" s="65"/>
      <c r="X1113" s="65"/>
    </row>
    <row r="1114" spans="23:24">
      <c r="W1114" s="65"/>
      <c r="X1114" s="65"/>
    </row>
    <row r="1115" spans="23:24">
      <c r="W1115" s="65"/>
      <c r="X1115" s="65"/>
    </row>
    <row r="1116" spans="23:24">
      <c r="W1116" s="65"/>
      <c r="X1116" s="65"/>
    </row>
    <row r="1117" spans="23:24">
      <c r="W1117" s="65"/>
      <c r="X1117" s="65"/>
    </row>
    <row r="1118" spans="23:24">
      <c r="W1118" s="65"/>
      <c r="X1118" s="65"/>
    </row>
    <row r="1119" spans="23:24">
      <c r="W1119" s="65"/>
      <c r="X1119" s="65"/>
    </row>
    <row r="1120" spans="23:24">
      <c r="W1120" s="65"/>
      <c r="X1120" s="65"/>
    </row>
    <row r="1121" spans="23:24">
      <c r="W1121" s="65"/>
      <c r="X1121" s="65"/>
    </row>
    <row r="1122" spans="23:24">
      <c r="W1122" s="65"/>
      <c r="X1122" s="65"/>
    </row>
    <row r="1123" spans="23:24">
      <c r="W1123" s="65"/>
      <c r="X1123" s="65"/>
    </row>
    <row r="1124" spans="23:24">
      <c r="W1124" s="65"/>
      <c r="X1124" s="65"/>
    </row>
    <row r="1125" spans="23:24">
      <c r="W1125" s="65"/>
      <c r="X1125" s="65"/>
    </row>
    <row r="1126" spans="23:24">
      <c r="W1126" s="65"/>
      <c r="X1126" s="65"/>
    </row>
    <row r="1127" spans="23:24">
      <c r="W1127" s="65"/>
      <c r="X1127" s="65"/>
    </row>
    <row r="1128" spans="23:24">
      <c r="W1128" s="65"/>
      <c r="X1128" s="65"/>
    </row>
    <row r="1129" spans="23:24">
      <c r="W1129" s="65"/>
      <c r="X1129" s="65"/>
    </row>
    <row r="1130" spans="23:24">
      <c r="W1130" s="65"/>
      <c r="X1130" s="65"/>
    </row>
    <row r="1131" spans="23:24">
      <c r="W1131" s="65"/>
      <c r="X1131" s="65"/>
    </row>
    <row r="1132" spans="23:24">
      <c r="W1132" s="65"/>
      <c r="X1132" s="65"/>
    </row>
    <row r="1133" spans="23:24">
      <c r="W1133" s="65"/>
      <c r="X1133" s="65"/>
    </row>
    <row r="1134" spans="23:24">
      <c r="W1134" s="65"/>
      <c r="X1134" s="65"/>
    </row>
    <row r="1135" spans="23:24">
      <c r="W1135" s="65"/>
      <c r="X1135" s="65"/>
    </row>
    <row r="1136" spans="23:24">
      <c r="W1136" s="65"/>
      <c r="X1136" s="65"/>
    </row>
    <row r="1137" spans="23:24">
      <c r="W1137" s="65"/>
      <c r="X1137" s="65"/>
    </row>
    <row r="1138" spans="23:24">
      <c r="W1138" s="65"/>
      <c r="X1138" s="65"/>
    </row>
    <row r="1139" spans="23:24">
      <c r="W1139" s="65"/>
      <c r="X1139" s="65"/>
    </row>
    <row r="1140" spans="23:24">
      <c r="W1140" s="65"/>
      <c r="X1140" s="65"/>
    </row>
    <row r="1141" spans="23:24">
      <c r="W1141" s="65"/>
      <c r="X1141" s="65"/>
    </row>
    <row r="1142" spans="23:24">
      <c r="W1142" s="65"/>
      <c r="X1142" s="65"/>
    </row>
    <row r="1143" spans="23:24">
      <c r="W1143" s="65"/>
      <c r="X1143" s="65"/>
    </row>
    <row r="1144" spans="23:24">
      <c r="W1144" s="65"/>
      <c r="X1144" s="65"/>
    </row>
    <row r="1145" spans="23:24">
      <c r="W1145" s="65"/>
      <c r="X1145" s="65"/>
    </row>
    <row r="1146" spans="23:24">
      <c r="W1146" s="65"/>
      <c r="X1146" s="65"/>
    </row>
    <row r="1147" spans="23:24">
      <c r="W1147" s="65"/>
      <c r="X1147" s="65"/>
    </row>
    <row r="1148" spans="23:24">
      <c r="W1148" s="65"/>
      <c r="X1148" s="65"/>
    </row>
    <row r="1149" spans="23:24">
      <c r="W1149" s="65"/>
      <c r="X1149" s="65"/>
    </row>
    <row r="1150" spans="23:24">
      <c r="W1150" s="65"/>
      <c r="X1150" s="65"/>
    </row>
    <row r="1151" spans="23:24">
      <c r="W1151" s="65"/>
      <c r="X1151" s="65"/>
    </row>
    <row r="1152" spans="23:24">
      <c r="W1152" s="65"/>
      <c r="X1152" s="65"/>
    </row>
    <row r="1153" spans="23:24">
      <c r="W1153" s="65"/>
      <c r="X1153" s="65"/>
    </row>
    <row r="1154" spans="23:24">
      <c r="W1154" s="65"/>
      <c r="X1154" s="65"/>
    </row>
    <row r="1155" spans="23:24">
      <c r="W1155" s="65"/>
      <c r="X1155" s="65"/>
    </row>
    <row r="1156" spans="23:24">
      <c r="W1156" s="65"/>
      <c r="X1156" s="65"/>
    </row>
    <row r="1157" spans="23:24">
      <c r="W1157" s="65"/>
      <c r="X1157" s="65"/>
    </row>
    <row r="1158" spans="23:24">
      <c r="W1158" s="65"/>
      <c r="X1158" s="65"/>
    </row>
    <row r="1159" spans="23:24">
      <c r="W1159" s="65"/>
      <c r="X1159" s="65"/>
    </row>
    <row r="1160" spans="23:24">
      <c r="W1160" s="65"/>
      <c r="X1160" s="65"/>
    </row>
    <row r="1161" spans="23:24">
      <c r="W1161" s="65"/>
      <c r="X1161" s="65"/>
    </row>
    <row r="1162" spans="23:24">
      <c r="W1162" s="65"/>
      <c r="X1162" s="65"/>
    </row>
    <row r="1163" spans="23:24">
      <c r="W1163" s="65"/>
      <c r="X1163" s="65"/>
    </row>
    <row r="1164" spans="23:24">
      <c r="W1164" s="65"/>
      <c r="X1164" s="65"/>
    </row>
    <row r="1165" spans="23:24">
      <c r="W1165" s="65"/>
      <c r="X1165" s="65"/>
    </row>
    <row r="1166" spans="23:24">
      <c r="W1166" s="65"/>
      <c r="X1166" s="65"/>
    </row>
    <row r="1167" spans="23:24">
      <c r="W1167" s="65"/>
      <c r="X1167" s="65"/>
    </row>
    <row r="1168" spans="23:24">
      <c r="W1168" s="65"/>
      <c r="X1168" s="65"/>
    </row>
    <row r="1169" spans="23:24">
      <c r="W1169" s="65"/>
      <c r="X1169" s="65"/>
    </row>
    <row r="1170" spans="23:24">
      <c r="W1170" s="65"/>
      <c r="X1170" s="65"/>
    </row>
    <row r="1171" spans="23:24">
      <c r="W1171" s="65"/>
      <c r="X1171" s="65"/>
    </row>
    <row r="1172" spans="23:24">
      <c r="W1172" s="65"/>
      <c r="X1172" s="65"/>
    </row>
    <row r="1173" spans="23:24">
      <c r="W1173" s="65"/>
      <c r="X1173" s="65"/>
    </row>
    <row r="1174" spans="23:24">
      <c r="W1174" s="65"/>
      <c r="X1174" s="65"/>
    </row>
    <row r="1175" spans="23:24">
      <c r="W1175" s="65"/>
      <c r="X1175" s="65"/>
    </row>
    <row r="1176" spans="23:24">
      <c r="W1176" s="65"/>
      <c r="X1176" s="65"/>
    </row>
    <row r="1177" spans="23:24">
      <c r="W1177" s="65"/>
      <c r="X1177" s="65"/>
    </row>
    <row r="1178" spans="23:24">
      <c r="W1178" s="65"/>
      <c r="X1178" s="65"/>
    </row>
    <row r="1179" spans="23:24">
      <c r="W1179" s="65"/>
      <c r="X1179" s="65"/>
    </row>
    <row r="1180" spans="23:24">
      <c r="W1180" s="65"/>
      <c r="X1180" s="65"/>
    </row>
    <row r="1181" spans="23:24">
      <c r="W1181" s="65"/>
      <c r="X1181" s="65"/>
    </row>
    <row r="1182" spans="23:24">
      <c r="W1182" s="65"/>
      <c r="X1182" s="65"/>
    </row>
    <row r="1183" spans="23:24">
      <c r="W1183" s="65"/>
      <c r="X1183" s="65"/>
    </row>
    <row r="1184" spans="23:24">
      <c r="W1184" s="65"/>
      <c r="X1184" s="65"/>
    </row>
    <row r="1185" spans="23:24">
      <c r="W1185" s="65"/>
      <c r="X1185" s="65"/>
    </row>
    <row r="1186" spans="23:24">
      <c r="W1186" s="65"/>
      <c r="X1186" s="65"/>
    </row>
    <row r="1187" spans="23:24">
      <c r="W1187" s="65"/>
      <c r="X1187" s="65"/>
    </row>
    <row r="1188" spans="23:24">
      <c r="W1188" s="65"/>
      <c r="X1188" s="65"/>
    </row>
    <row r="1189" spans="23:24">
      <c r="W1189" s="65"/>
      <c r="X1189" s="65"/>
    </row>
    <row r="1190" spans="23:24">
      <c r="W1190" s="65"/>
      <c r="X1190" s="65"/>
    </row>
    <row r="1191" spans="23:24">
      <c r="W1191" s="65"/>
      <c r="X1191" s="65"/>
    </row>
    <row r="1192" spans="23:24">
      <c r="W1192" s="65"/>
      <c r="X1192" s="65"/>
    </row>
    <row r="1193" spans="23:24">
      <c r="W1193" s="65"/>
      <c r="X1193" s="65"/>
    </row>
    <row r="1194" spans="23:24">
      <c r="W1194" s="65"/>
      <c r="X1194" s="65"/>
    </row>
    <row r="1195" spans="23:24">
      <c r="W1195" s="65"/>
      <c r="X1195" s="65"/>
    </row>
    <row r="1196" spans="23:24">
      <c r="W1196" s="65"/>
      <c r="X1196" s="65"/>
    </row>
    <row r="1197" spans="23:24">
      <c r="W1197" s="65"/>
      <c r="X1197" s="65"/>
    </row>
    <row r="1198" spans="23:24">
      <c r="W1198" s="65"/>
      <c r="X1198" s="65"/>
    </row>
    <row r="1199" spans="23:24">
      <c r="W1199" s="65"/>
      <c r="X1199" s="65"/>
    </row>
    <row r="1200" spans="23:24">
      <c r="W1200" s="65"/>
      <c r="X1200" s="65"/>
    </row>
    <row r="1201" spans="23:24">
      <c r="W1201" s="65"/>
      <c r="X1201" s="65"/>
    </row>
    <row r="1202" spans="23:24">
      <c r="W1202" s="65"/>
      <c r="X1202" s="65"/>
    </row>
    <row r="1203" spans="23:24">
      <c r="W1203" s="65"/>
      <c r="X1203" s="65"/>
    </row>
    <row r="1204" spans="23:24">
      <c r="W1204" s="65"/>
      <c r="X1204" s="65"/>
    </row>
    <row r="1205" spans="23:24">
      <c r="W1205" s="65"/>
      <c r="X1205" s="65"/>
    </row>
    <row r="1206" spans="23:24">
      <c r="W1206" s="65"/>
      <c r="X1206" s="65"/>
    </row>
    <row r="1207" spans="23:24">
      <c r="W1207" s="65"/>
      <c r="X1207" s="65"/>
    </row>
    <row r="1208" spans="23:24">
      <c r="W1208" s="65"/>
      <c r="X1208" s="65"/>
    </row>
    <row r="1209" spans="23:24">
      <c r="W1209" s="65"/>
      <c r="X1209" s="65"/>
    </row>
    <row r="1210" spans="23:24">
      <c r="W1210" s="65"/>
      <c r="X1210" s="65"/>
    </row>
    <row r="1211" spans="23:24">
      <c r="W1211" s="65"/>
      <c r="X1211" s="65"/>
    </row>
    <row r="1212" spans="23:24">
      <c r="W1212" s="65"/>
      <c r="X1212" s="65"/>
    </row>
    <row r="1213" spans="23:24">
      <c r="W1213" s="65"/>
      <c r="X1213" s="65"/>
    </row>
    <row r="1214" spans="23:24">
      <c r="W1214" s="65"/>
      <c r="X1214" s="65"/>
    </row>
    <row r="1215" spans="23:24">
      <c r="W1215" s="65"/>
      <c r="X1215" s="65"/>
    </row>
    <row r="1216" spans="23:24">
      <c r="W1216" s="65"/>
      <c r="X1216" s="65"/>
    </row>
    <row r="1217" spans="23:24">
      <c r="W1217" s="65"/>
      <c r="X1217" s="65"/>
    </row>
    <row r="1218" spans="23:24">
      <c r="W1218" s="65"/>
      <c r="X1218" s="65"/>
    </row>
    <row r="1219" spans="23:24">
      <c r="W1219" s="65"/>
      <c r="X1219" s="65"/>
    </row>
    <row r="1220" spans="23:24">
      <c r="W1220" s="65"/>
      <c r="X1220" s="65"/>
    </row>
    <row r="1221" spans="23:24">
      <c r="W1221" s="65"/>
      <c r="X1221" s="65"/>
    </row>
    <row r="1222" spans="23:24">
      <c r="W1222" s="65"/>
      <c r="X1222" s="65"/>
    </row>
    <row r="1223" spans="23:24">
      <c r="W1223" s="65"/>
      <c r="X1223" s="65"/>
    </row>
    <row r="1224" spans="23:24">
      <c r="W1224" s="65"/>
      <c r="X1224" s="65"/>
    </row>
    <row r="1225" spans="23:24">
      <c r="W1225" s="65"/>
      <c r="X1225" s="65"/>
    </row>
    <row r="1226" spans="23:24">
      <c r="W1226" s="65"/>
      <c r="X1226" s="65"/>
    </row>
    <row r="1227" spans="23:24">
      <c r="W1227" s="65"/>
      <c r="X1227" s="65"/>
    </row>
    <row r="1228" spans="23:24">
      <c r="W1228" s="65"/>
      <c r="X1228" s="65"/>
    </row>
    <row r="1229" spans="23:24">
      <c r="W1229" s="65"/>
      <c r="X1229" s="65"/>
    </row>
    <row r="1230" spans="23:24">
      <c r="W1230" s="65"/>
      <c r="X1230" s="65"/>
    </row>
    <row r="1231" spans="23:24">
      <c r="W1231" s="65"/>
      <c r="X1231" s="65"/>
    </row>
    <row r="1232" spans="23:24">
      <c r="W1232" s="65"/>
      <c r="X1232" s="65"/>
    </row>
    <row r="1233" spans="23:24">
      <c r="W1233" s="65"/>
      <c r="X1233" s="65"/>
    </row>
    <row r="1234" spans="23:24">
      <c r="W1234" s="65"/>
      <c r="X1234" s="65"/>
    </row>
    <row r="1235" spans="23:24">
      <c r="W1235" s="65"/>
      <c r="X1235" s="65"/>
    </row>
    <row r="1236" spans="23:24">
      <c r="W1236" s="65"/>
      <c r="X1236" s="65"/>
    </row>
    <row r="1237" spans="23:24">
      <c r="W1237" s="65"/>
      <c r="X1237" s="65"/>
    </row>
    <row r="1238" spans="23:24">
      <c r="W1238" s="65"/>
      <c r="X1238" s="65"/>
    </row>
    <row r="1239" spans="23:24">
      <c r="W1239" s="65"/>
      <c r="X1239" s="65"/>
    </row>
    <row r="1240" spans="23:24">
      <c r="W1240" s="65"/>
      <c r="X1240" s="65"/>
    </row>
    <row r="1241" spans="23:24">
      <c r="W1241" s="65"/>
      <c r="X1241" s="65"/>
    </row>
    <row r="1242" spans="23:24">
      <c r="W1242" s="65"/>
      <c r="X1242" s="65"/>
    </row>
    <row r="1243" spans="23:24">
      <c r="W1243" s="65"/>
      <c r="X1243" s="65"/>
    </row>
    <row r="1244" spans="23:24">
      <c r="W1244" s="65"/>
      <c r="X1244" s="65"/>
    </row>
    <row r="1245" spans="23:24">
      <c r="W1245" s="65"/>
      <c r="X1245" s="65"/>
    </row>
    <row r="1246" spans="23:24">
      <c r="W1246" s="65"/>
      <c r="X1246" s="65"/>
    </row>
    <row r="1247" spans="23:24">
      <c r="W1247" s="65"/>
      <c r="X1247" s="65"/>
    </row>
    <row r="1248" spans="23:24">
      <c r="W1248" s="65"/>
      <c r="X1248" s="65"/>
    </row>
    <row r="1249" spans="23:24">
      <c r="W1249" s="65"/>
      <c r="X1249" s="65"/>
    </row>
    <row r="1250" spans="23:24">
      <c r="W1250" s="65"/>
      <c r="X1250" s="65"/>
    </row>
    <row r="1251" spans="23:24">
      <c r="W1251" s="65"/>
      <c r="X1251" s="65"/>
    </row>
    <row r="1252" spans="23:24">
      <c r="W1252" s="65"/>
      <c r="X1252" s="65"/>
    </row>
    <row r="1253" spans="23:24">
      <c r="W1253" s="65"/>
      <c r="X1253" s="65"/>
    </row>
    <row r="1254" spans="23:24">
      <c r="W1254" s="65"/>
      <c r="X1254" s="65"/>
    </row>
    <row r="1255" spans="23:24">
      <c r="W1255" s="65"/>
      <c r="X1255" s="65"/>
    </row>
    <row r="1256" spans="23:24">
      <c r="W1256" s="65"/>
      <c r="X1256" s="65"/>
    </row>
    <row r="1257" spans="23:24">
      <c r="W1257" s="65"/>
      <c r="X1257" s="65"/>
    </row>
    <row r="1258" spans="23:24">
      <c r="W1258" s="65"/>
      <c r="X1258" s="65"/>
    </row>
    <row r="1259" spans="23:24">
      <c r="W1259" s="65"/>
      <c r="X1259" s="65"/>
    </row>
    <row r="1260" spans="23:24">
      <c r="W1260" s="65"/>
      <c r="X1260" s="65"/>
    </row>
    <row r="1261" spans="23:24">
      <c r="W1261" s="65"/>
      <c r="X1261" s="65"/>
    </row>
    <row r="1262" spans="23:24">
      <c r="W1262" s="65"/>
      <c r="X1262" s="65"/>
    </row>
    <row r="1263" spans="23:24">
      <c r="W1263" s="65"/>
      <c r="X1263" s="65"/>
    </row>
    <row r="1264" spans="23:24">
      <c r="W1264" s="65"/>
      <c r="X1264" s="65"/>
    </row>
    <row r="1265" spans="23:24">
      <c r="W1265" s="65"/>
      <c r="X1265" s="65"/>
    </row>
    <row r="1266" spans="23:24">
      <c r="W1266" s="65"/>
      <c r="X1266" s="65"/>
    </row>
    <row r="1267" spans="23:24">
      <c r="W1267" s="65"/>
      <c r="X1267" s="65"/>
    </row>
    <row r="1268" spans="23:24">
      <c r="W1268" s="65"/>
      <c r="X1268" s="65"/>
    </row>
    <row r="1269" spans="23:24">
      <c r="W1269" s="65"/>
      <c r="X1269" s="65"/>
    </row>
    <row r="1270" spans="23:24">
      <c r="W1270" s="65"/>
      <c r="X1270" s="65"/>
    </row>
    <row r="1271" spans="23:24">
      <c r="W1271" s="65"/>
      <c r="X1271" s="65"/>
    </row>
    <row r="1272" spans="23:24">
      <c r="W1272" s="65"/>
      <c r="X1272" s="65"/>
    </row>
    <row r="1273" spans="23:24">
      <c r="W1273" s="65"/>
      <c r="X1273" s="65"/>
    </row>
    <row r="1274" spans="23:24">
      <c r="W1274" s="65"/>
      <c r="X1274" s="65"/>
    </row>
    <row r="1275" spans="23:24">
      <c r="W1275" s="65"/>
      <c r="X1275" s="65"/>
    </row>
    <row r="1276" spans="23:24">
      <c r="W1276" s="65"/>
      <c r="X1276" s="65"/>
    </row>
    <row r="1277" spans="23:24">
      <c r="W1277" s="65"/>
      <c r="X1277" s="65"/>
    </row>
    <row r="1278" spans="23:24">
      <c r="W1278" s="65"/>
      <c r="X1278" s="65"/>
    </row>
    <row r="1279" spans="23:24">
      <c r="W1279" s="65"/>
      <c r="X1279" s="65"/>
    </row>
    <row r="1280" spans="23:24">
      <c r="W1280" s="65"/>
      <c r="X1280" s="65"/>
    </row>
    <row r="1281" spans="23:24">
      <c r="W1281" s="65"/>
      <c r="X1281" s="65"/>
    </row>
    <row r="1282" spans="23:24">
      <c r="W1282" s="65"/>
      <c r="X1282" s="65"/>
    </row>
    <row r="1283" spans="23:24">
      <c r="W1283" s="65"/>
      <c r="X1283" s="65"/>
    </row>
    <row r="1284" spans="23:24">
      <c r="W1284" s="65"/>
      <c r="X1284" s="65"/>
    </row>
    <row r="1285" spans="23:24">
      <c r="W1285" s="65"/>
      <c r="X1285" s="65"/>
    </row>
    <row r="1286" spans="23:24">
      <c r="W1286" s="65"/>
      <c r="X1286" s="65"/>
    </row>
    <row r="1287" spans="23:24">
      <c r="W1287" s="65"/>
      <c r="X1287" s="65"/>
    </row>
    <row r="1288" spans="23:24">
      <c r="W1288" s="65"/>
      <c r="X1288" s="65"/>
    </row>
    <row r="1289" spans="23:24">
      <c r="W1289" s="65"/>
      <c r="X1289" s="65"/>
    </row>
    <row r="1290" spans="23:24">
      <c r="W1290" s="65"/>
      <c r="X1290" s="65"/>
    </row>
    <row r="1291" spans="23:24">
      <c r="W1291" s="65"/>
      <c r="X1291" s="65"/>
    </row>
    <row r="1292" spans="23:24">
      <c r="W1292" s="65"/>
      <c r="X1292" s="65"/>
    </row>
    <row r="1293" spans="23:24">
      <c r="W1293" s="65"/>
      <c r="X1293" s="65"/>
    </row>
    <row r="1294" spans="23:24">
      <c r="W1294" s="65"/>
      <c r="X1294" s="65"/>
    </row>
    <row r="1295" spans="23:24">
      <c r="W1295" s="65"/>
      <c r="X1295" s="65"/>
    </row>
    <row r="1296" spans="23:24">
      <c r="W1296" s="65"/>
      <c r="X1296" s="65"/>
    </row>
    <row r="1297" spans="23:24">
      <c r="W1297" s="65"/>
      <c r="X1297" s="65"/>
    </row>
    <row r="1298" spans="23:24">
      <c r="W1298" s="65"/>
      <c r="X1298" s="65"/>
    </row>
    <row r="1299" spans="23:24">
      <c r="W1299" s="65"/>
      <c r="X1299" s="65"/>
    </row>
    <row r="1300" spans="23:24">
      <c r="W1300" s="65"/>
      <c r="X1300" s="65"/>
    </row>
    <row r="1301" spans="23:24">
      <c r="W1301" s="65"/>
      <c r="X1301" s="65"/>
    </row>
    <row r="1302" spans="23:24">
      <c r="W1302" s="65"/>
      <c r="X1302" s="65"/>
    </row>
    <row r="1303" spans="23:24">
      <c r="W1303" s="65"/>
      <c r="X1303" s="65"/>
    </row>
    <row r="1304" spans="23:24">
      <c r="W1304" s="65"/>
      <c r="X1304" s="65"/>
    </row>
    <row r="1305" spans="23:24">
      <c r="W1305" s="65"/>
      <c r="X1305" s="65"/>
    </row>
    <row r="1306" spans="23:24">
      <c r="W1306" s="65"/>
      <c r="X1306" s="65"/>
    </row>
    <row r="1307" spans="23:24">
      <c r="W1307" s="65"/>
      <c r="X1307" s="65"/>
    </row>
    <row r="1308" spans="23:24">
      <c r="W1308" s="65"/>
      <c r="X1308" s="65"/>
    </row>
    <row r="1309" spans="23:24">
      <c r="W1309" s="65"/>
      <c r="X1309" s="65"/>
    </row>
    <row r="1310" spans="23:24">
      <c r="W1310" s="65"/>
      <c r="X1310" s="65"/>
    </row>
    <row r="1311" spans="23:24">
      <c r="W1311" s="65"/>
      <c r="X1311" s="65"/>
    </row>
    <row r="1312" spans="23:24">
      <c r="W1312" s="65"/>
      <c r="X1312" s="65"/>
    </row>
    <row r="1313" spans="23:24">
      <c r="W1313" s="65"/>
      <c r="X1313" s="65"/>
    </row>
    <row r="1314" spans="23:24">
      <c r="W1314" s="65"/>
      <c r="X1314" s="65"/>
    </row>
    <row r="1315" spans="23:24">
      <c r="W1315" s="65"/>
      <c r="X1315" s="65"/>
    </row>
    <row r="1316" spans="23:24">
      <c r="W1316" s="65"/>
      <c r="X1316" s="65"/>
    </row>
    <row r="1317" spans="23:24">
      <c r="W1317" s="65"/>
      <c r="X1317" s="65"/>
    </row>
    <row r="1318" spans="23:24">
      <c r="W1318" s="65"/>
      <c r="X1318" s="65"/>
    </row>
    <row r="1319" spans="23:24">
      <c r="W1319" s="65"/>
      <c r="X1319" s="65"/>
    </row>
    <row r="1320" spans="23:24">
      <c r="W1320" s="65"/>
      <c r="X1320" s="65"/>
    </row>
    <row r="1321" spans="23:24">
      <c r="W1321" s="65"/>
      <c r="X1321" s="65"/>
    </row>
    <row r="1322" spans="23:24">
      <c r="W1322" s="65"/>
      <c r="X1322" s="65"/>
    </row>
    <row r="1323" spans="23:24">
      <c r="W1323" s="65"/>
      <c r="X1323" s="65"/>
    </row>
    <row r="1324" spans="23:24">
      <c r="W1324" s="65"/>
      <c r="X1324" s="65"/>
    </row>
    <row r="1325" spans="23:24">
      <c r="W1325" s="65"/>
      <c r="X1325" s="65"/>
    </row>
    <row r="1326" spans="23:24">
      <c r="W1326" s="65"/>
      <c r="X1326" s="65"/>
    </row>
    <row r="1327" spans="23:24">
      <c r="W1327" s="65"/>
      <c r="X1327" s="65"/>
    </row>
    <row r="1328" spans="23:24">
      <c r="W1328" s="65"/>
      <c r="X1328" s="65"/>
    </row>
    <row r="1329" spans="23:24">
      <c r="W1329" s="65"/>
      <c r="X1329" s="65"/>
    </row>
    <row r="1330" spans="23:24">
      <c r="W1330" s="65"/>
      <c r="X1330" s="65"/>
    </row>
    <row r="1331" spans="23:24">
      <c r="W1331" s="65"/>
      <c r="X1331" s="65"/>
    </row>
    <row r="1332" spans="23:24">
      <c r="W1332" s="65"/>
      <c r="X1332" s="65"/>
    </row>
    <row r="1333" spans="23:24">
      <c r="W1333" s="65"/>
      <c r="X1333" s="65"/>
    </row>
    <row r="1334" spans="23:24">
      <c r="W1334" s="65"/>
      <c r="X1334" s="65"/>
    </row>
    <row r="1335" spans="23:24">
      <c r="W1335" s="65"/>
      <c r="X1335" s="65"/>
    </row>
    <row r="1336" spans="23:24">
      <c r="W1336" s="65"/>
      <c r="X1336" s="65"/>
    </row>
    <row r="1337" spans="23:24">
      <c r="W1337" s="65"/>
      <c r="X1337" s="65"/>
    </row>
    <row r="1338" spans="23:24">
      <c r="W1338" s="65"/>
      <c r="X1338" s="65"/>
    </row>
    <row r="1339" spans="23:24">
      <c r="W1339" s="65"/>
      <c r="X1339" s="65"/>
    </row>
    <row r="1340" spans="23:24">
      <c r="W1340" s="65"/>
      <c r="X1340" s="65"/>
    </row>
    <row r="1341" spans="23:24">
      <c r="W1341" s="65"/>
      <c r="X1341" s="65"/>
    </row>
    <row r="1342" spans="23:24">
      <c r="W1342" s="65"/>
      <c r="X1342" s="65"/>
    </row>
    <row r="1343" spans="23:24">
      <c r="W1343" s="65"/>
      <c r="X1343" s="65"/>
    </row>
    <row r="1344" spans="23:24">
      <c r="W1344" s="65"/>
      <c r="X1344" s="65"/>
    </row>
    <row r="1345" spans="23:24">
      <c r="W1345" s="65"/>
      <c r="X1345" s="65"/>
    </row>
    <row r="1346" spans="23:24">
      <c r="W1346" s="65"/>
      <c r="X1346" s="65"/>
    </row>
    <row r="1347" spans="23:24">
      <c r="W1347" s="65"/>
      <c r="X1347" s="65"/>
    </row>
    <row r="1348" spans="23:24">
      <c r="W1348" s="65"/>
      <c r="X1348" s="65"/>
    </row>
    <row r="1349" spans="23:24">
      <c r="W1349" s="65"/>
      <c r="X1349" s="65"/>
    </row>
    <row r="1350" spans="23:24">
      <c r="W1350" s="65"/>
      <c r="X1350" s="65"/>
    </row>
    <row r="1351" spans="23:24">
      <c r="W1351" s="65"/>
      <c r="X1351" s="65"/>
    </row>
    <row r="1352" spans="23:24">
      <c r="W1352" s="65"/>
      <c r="X1352" s="65"/>
    </row>
    <row r="1353" spans="23:24">
      <c r="W1353" s="65"/>
      <c r="X1353" s="65"/>
    </row>
    <row r="1354" spans="23:24">
      <c r="W1354" s="65"/>
      <c r="X1354" s="65"/>
    </row>
    <row r="1355" spans="23:24">
      <c r="W1355" s="65"/>
      <c r="X1355" s="65"/>
    </row>
    <row r="1356" spans="23:24">
      <c r="W1356" s="65"/>
      <c r="X1356" s="65"/>
    </row>
    <row r="1357" spans="23:24">
      <c r="W1357" s="65"/>
      <c r="X1357" s="65"/>
    </row>
    <row r="1358" spans="23:24">
      <c r="W1358" s="65"/>
      <c r="X1358" s="65"/>
    </row>
    <row r="1359" spans="23:24">
      <c r="W1359" s="65"/>
      <c r="X1359" s="65"/>
    </row>
    <row r="1360" spans="23:24">
      <c r="W1360" s="65"/>
      <c r="X1360" s="65"/>
    </row>
    <row r="1361" spans="23:24">
      <c r="W1361" s="65"/>
      <c r="X1361" s="65"/>
    </row>
    <row r="1362" spans="23:24">
      <c r="W1362" s="65"/>
      <c r="X1362" s="65"/>
    </row>
    <row r="1363" spans="23:24">
      <c r="W1363" s="65"/>
      <c r="X1363" s="65"/>
    </row>
    <row r="1364" spans="23:24">
      <c r="W1364" s="65"/>
      <c r="X1364" s="65"/>
    </row>
    <row r="1365" spans="23:24">
      <c r="W1365" s="65"/>
      <c r="X1365" s="65"/>
    </row>
    <row r="1366" spans="23:24">
      <c r="W1366" s="65"/>
      <c r="X1366" s="65"/>
    </row>
    <row r="1367" spans="23:24">
      <c r="W1367" s="65"/>
      <c r="X1367" s="65"/>
    </row>
    <row r="1368" spans="23:24">
      <c r="W1368" s="65"/>
      <c r="X1368" s="65"/>
    </row>
    <row r="1369" spans="23:24">
      <c r="W1369" s="65"/>
      <c r="X1369" s="65"/>
    </row>
    <row r="1370" spans="23:24">
      <c r="W1370" s="65"/>
      <c r="X1370" s="65"/>
    </row>
    <row r="1371" spans="23:24">
      <c r="W1371" s="65"/>
      <c r="X1371" s="65"/>
    </row>
    <row r="1372" spans="23:24">
      <c r="W1372" s="65"/>
      <c r="X1372" s="65"/>
    </row>
    <row r="1373" spans="23:24">
      <c r="W1373" s="65"/>
      <c r="X1373" s="65"/>
    </row>
    <row r="1374" spans="23:24">
      <c r="W1374" s="65"/>
      <c r="X1374" s="65"/>
    </row>
    <row r="1375" spans="23:24">
      <c r="W1375" s="65"/>
      <c r="X1375" s="65"/>
    </row>
    <row r="1376" spans="23:24">
      <c r="W1376" s="65"/>
      <c r="X1376" s="65"/>
    </row>
    <row r="1377" spans="23:24">
      <c r="W1377" s="65"/>
      <c r="X1377" s="65"/>
    </row>
    <row r="1378" spans="23:24">
      <c r="W1378" s="65"/>
      <c r="X1378" s="65"/>
    </row>
    <row r="1379" spans="23:24">
      <c r="W1379" s="65"/>
      <c r="X1379" s="65"/>
    </row>
    <row r="1380" spans="23:24">
      <c r="W1380" s="65"/>
      <c r="X1380" s="65"/>
    </row>
    <row r="1381" spans="23:24">
      <c r="W1381" s="65"/>
      <c r="X1381" s="65"/>
    </row>
    <row r="1382" spans="23:24">
      <c r="W1382" s="65"/>
      <c r="X1382" s="65"/>
    </row>
    <row r="1383" spans="23:24">
      <c r="W1383" s="65"/>
      <c r="X1383" s="65"/>
    </row>
    <row r="1384" spans="23:24">
      <c r="W1384" s="65"/>
      <c r="X1384" s="65"/>
    </row>
    <row r="1385" spans="23:24">
      <c r="W1385" s="65"/>
      <c r="X1385" s="65"/>
    </row>
    <row r="1386" spans="23:24">
      <c r="W1386" s="65"/>
      <c r="X1386" s="65"/>
    </row>
    <row r="1387" spans="23:24">
      <c r="W1387" s="65"/>
      <c r="X1387" s="65"/>
    </row>
    <row r="1388" spans="23:24">
      <c r="W1388" s="65"/>
      <c r="X1388" s="65"/>
    </row>
    <row r="1389" spans="23:24">
      <c r="W1389" s="65"/>
      <c r="X1389" s="65"/>
    </row>
    <row r="1390" spans="23:24">
      <c r="W1390" s="65"/>
      <c r="X1390" s="65"/>
    </row>
    <row r="1391" spans="23:24">
      <c r="W1391" s="65"/>
      <c r="X1391" s="65"/>
    </row>
    <row r="1392" spans="23:24">
      <c r="W1392" s="65"/>
      <c r="X1392" s="65"/>
    </row>
    <row r="1393" spans="23:24">
      <c r="W1393" s="65"/>
      <c r="X1393" s="65"/>
    </row>
    <row r="1394" spans="23:24">
      <c r="W1394" s="65"/>
      <c r="X1394" s="65"/>
    </row>
    <row r="1395" spans="23:24">
      <c r="W1395" s="65"/>
      <c r="X1395" s="65"/>
    </row>
    <row r="1396" spans="23:24">
      <c r="W1396" s="65"/>
      <c r="X1396" s="65"/>
    </row>
    <row r="1397" spans="23:24">
      <c r="W1397" s="65"/>
      <c r="X1397" s="65"/>
    </row>
    <row r="1398" spans="23:24">
      <c r="W1398" s="65"/>
      <c r="X1398" s="65"/>
    </row>
    <row r="1399" spans="23:24">
      <c r="W1399" s="65"/>
      <c r="X1399" s="65"/>
    </row>
    <row r="1400" spans="23:24">
      <c r="W1400" s="65"/>
      <c r="X1400" s="65"/>
    </row>
    <row r="1401" spans="23:24">
      <c r="W1401" s="65"/>
      <c r="X1401" s="65"/>
    </row>
    <row r="1402" spans="23:24">
      <c r="W1402" s="65"/>
      <c r="X1402" s="65"/>
    </row>
    <row r="1403" spans="23:24">
      <c r="W1403" s="65"/>
      <c r="X1403" s="65"/>
    </row>
    <row r="1404" spans="23:24">
      <c r="W1404" s="65"/>
      <c r="X1404" s="65"/>
    </row>
    <row r="1405" spans="23:24">
      <c r="W1405" s="65"/>
      <c r="X1405" s="65"/>
    </row>
    <row r="1406" spans="23:24">
      <c r="W1406" s="65"/>
      <c r="X1406" s="65"/>
    </row>
    <row r="1407" spans="23:24">
      <c r="W1407" s="65"/>
      <c r="X1407" s="65"/>
    </row>
    <row r="1408" spans="23:24">
      <c r="W1408" s="65"/>
      <c r="X1408" s="65"/>
    </row>
    <row r="1409" spans="23:24">
      <c r="W1409" s="65"/>
      <c r="X1409" s="65"/>
    </row>
    <row r="1410" spans="23:24">
      <c r="W1410" s="65"/>
      <c r="X1410" s="65"/>
    </row>
    <row r="1411" spans="23:24">
      <c r="W1411" s="65"/>
      <c r="X1411" s="65"/>
    </row>
    <row r="1412" spans="23:24">
      <c r="W1412" s="65"/>
      <c r="X1412" s="65"/>
    </row>
    <row r="1413" spans="23:24">
      <c r="W1413" s="65"/>
      <c r="X1413" s="65"/>
    </row>
    <row r="1414" spans="23:24">
      <c r="W1414" s="65"/>
      <c r="X1414" s="65"/>
    </row>
    <row r="1415" spans="23:24">
      <c r="W1415" s="65"/>
      <c r="X1415" s="65"/>
    </row>
    <row r="1416" spans="23:24">
      <c r="W1416" s="65"/>
      <c r="X1416" s="65"/>
    </row>
    <row r="1417" spans="23:24">
      <c r="W1417" s="65"/>
      <c r="X1417" s="65"/>
    </row>
    <row r="1418" spans="23:24">
      <c r="W1418" s="65"/>
      <c r="X1418" s="65"/>
    </row>
    <row r="1419" spans="23:24">
      <c r="W1419" s="65"/>
      <c r="X1419" s="65"/>
    </row>
    <row r="1420" spans="23:24">
      <c r="W1420" s="65"/>
      <c r="X1420" s="65"/>
    </row>
    <row r="1421" spans="23:24">
      <c r="W1421" s="65"/>
      <c r="X1421" s="65"/>
    </row>
    <row r="1422" spans="23:24">
      <c r="W1422" s="65"/>
      <c r="X1422" s="65"/>
    </row>
    <row r="1423" spans="23:24">
      <c r="W1423" s="65"/>
      <c r="X1423" s="65"/>
    </row>
    <row r="1424" spans="23:24">
      <c r="W1424" s="65"/>
      <c r="X1424" s="65"/>
    </row>
    <row r="1425" spans="23:24">
      <c r="W1425" s="65"/>
      <c r="X1425" s="65"/>
    </row>
    <row r="1426" spans="23:24">
      <c r="W1426" s="65"/>
      <c r="X1426" s="65"/>
    </row>
    <row r="1427" spans="23:24">
      <c r="W1427" s="65"/>
      <c r="X1427" s="65"/>
    </row>
    <row r="1428" spans="23:24">
      <c r="W1428" s="65"/>
      <c r="X1428" s="65"/>
    </row>
    <row r="1429" spans="23:24">
      <c r="W1429" s="65"/>
      <c r="X1429" s="65"/>
    </row>
    <row r="1430" spans="23:24">
      <c r="W1430" s="65"/>
      <c r="X1430" s="65"/>
    </row>
    <row r="1431" spans="23:24">
      <c r="W1431" s="65"/>
      <c r="X1431" s="65"/>
    </row>
    <row r="1432" spans="23:24">
      <c r="W1432" s="65"/>
      <c r="X1432" s="65"/>
    </row>
    <row r="1433" spans="23:24">
      <c r="W1433" s="65"/>
      <c r="X1433" s="65"/>
    </row>
    <row r="1434" spans="23:24">
      <c r="W1434" s="65"/>
      <c r="X1434" s="65"/>
    </row>
    <row r="1435" spans="23:24">
      <c r="W1435" s="65"/>
      <c r="X1435" s="65"/>
    </row>
    <row r="1436" spans="23:24">
      <c r="W1436" s="65"/>
      <c r="X1436" s="65"/>
    </row>
    <row r="1437" spans="23:24">
      <c r="W1437" s="65"/>
      <c r="X1437" s="65"/>
    </row>
    <row r="1438" spans="23:24">
      <c r="W1438" s="65"/>
      <c r="X1438" s="65"/>
    </row>
    <row r="1439" spans="23:24">
      <c r="W1439" s="65"/>
      <c r="X1439" s="65"/>
    </row>
    <row r="1440" spans="23:24">
      <c r="W1440" s="65"/>
      <c r="X1440" s="65"/>
    </row>
    <row r="1441" spans="23:24">
      <c r="W1441" s="65"/>
      <c r="X1441" s="65"/>
    </row>
    <row r="1442" spans="23:24">
      <c r="W1442" s="65"/>
      <c r="X1442" s="65"/>
    </row>
    <row r="1443" spans="23:24">
      <c r="W1443" s="65"/>
      <c r="X1443" s="65"/>
    </row>
    <row r="1444" spans="23:24">
      <c r="W1444" s="65"/>
      <c r="X1444" s="65"/>
    </row>
    <row r="1445" spans="23:24">
      <c r="W1445" s="65"/>
      <c r="X1445" s="65"/>
    </row>
    <row r="1446" spans="23:24">
      <c r="W1446" s="65"/>
      <c r="X1446" s="65"/>
    </row>
    <row r="1447" spans="23:24">
      <c r="W1447" s="65"/>
      <c r="X1447" s="65"/>
    </row>
    <row r="1448" spans="23:24">
      <c r="W1448" s="65"/>
      <c r="X1448" s="65"/>
    </row>
    <row r="1449" spans="23:24">
      <c r="W1449" s="65"/>
      <c r="X1449" s="65"/>
    </row>
    <row r="1450" spans="23:24">
      <c r="W1450" s="65"/>
      <c r="X1450" s="65"/>
    </row>
    <row r="1451" spans="23:24">
      <c r="W1451" s="65"/>
      <c r="X1451" s="65"/>
    </row>
    <row r="1452" spans="23:24">
      <c r="W1452" s="65"/>
      <c r="X1452" s="65"/>
    </row>
    <row r="1453" spans="23:24">
      <c r="W1453" s="65"/>
      <c r="X1453" s="65"/>
    </row>
    <row r="1454" spans="23:24">
      <c r="W1454" s="65"/>
      <c r="X1454" s="65"/>
    </row>
    <row r="1455" spans="23:24">
      <c r="W1455" s="65"/>
      <c r="X1455" s="65"/>
    </row>
    <row r="1456" spans="23:24">
      <c r="W1456" s="65"/>
      <c r="X1456" s="65"/>
    </row>
    <row r="1457" spans="23:24">
      <c r="W1457" s="65"/>
      <c r="X1457" s="65"/>
    </row>
    <row r="1458" spans="23:24">
      <c r="W1458" s="65"/>
      <c r="X1458" s="65"/>
    </row>
    <row r="1459" spans="23:24">
      <c r="W1459" s="65"/>
      <c r="X1459" s="65"/>
    </row>
    <row r="1460" spans="23:24">
      <c r="W1460" s="65"/>
      <c r="X1460" s="65"/>
    </row>
    <row r="1461" spans="23:24">
      <c r="W1461" s="65"/>
      <c r="X1461" s="65"/>
    </row>
    <row r="1462" spans="23:24">
      <c r="W1462" s="65"/>
      <c r="X1462" s="65"/>
    </row>
    <row r="1463" spans="23:24">
      <c r="W1463" s="65"/>
      <c r="X1463" s="65"/>
    </row>
    <row r="1464" spans="23:24">
      <c r="W1464" s="65"/>
      <c r="X1464" s="65"/>
    </row>
    <row r="1465" spans="23:24">
      <c r="W1465" s="65"/>
      <c r="X1465" s="65"/>
    </row>
    <row r="1466" spans="23:24">
      <c r="W1466" s="65"/>
      <c r="X1466" s="65"/>
    </row>
    <row r="1467" spans="23:24">
      <c r="W1467" s="65"/>
      <c r="X1467" s="65"/>
    </row>
    <row r="1468" spans="23:24">
      <c r="W1468" s="65"/>
      <c r="X1468" s="65"/>
    </row>
    <row r="1469" spans="23:24">
      <c r="W1469" s="65"/>
      <c r="X1469" s="65"/>
    </row>
    <row r="1470" spans="23:24">
      <c r="W1470" s="65"/>
      <c r="X1470" s="65"/>
    </row>
    <row r="1471" spans="23:24">
      <c r="W1471" s="65"/>
      <c r="X1471" s="65"/>
    </row>
    <row r="1472" spans="23:24">
      <c r="W1472" s="65"/>
      <c r="X1472" s="65"/>
    </row>
    <row r="1473" spans="23:24">
      <c r="W1473" s="65"/>
      <c r="X1473" s="65"/>
    </row>
    <row r="1474" spans="23:24">
      <c r="W1474" s="65"/>
      <c r="X1474" s="65"/>
    </row>
    <row r="1475" spans="23:24">
      <c r="W1475" s="65"/>
      <c r="X1475" s="65"/>
    </row>
    <row r="1476" spans="23:24">
      <c r="W1476" s="65"/>
      <c r="X1476" s="65"/>
    </row>
    <row r="1477" spans="23:24">
      <c r="W1477" s="65"/>
      <c r="X1477" s="65"/>
    </row>
    <row r="1478" spans="23:24">
      <c r="W1478" s="65"/>
      <c r="X1478" s="65"/>
    </row>
    <row r="1479" spans="23:24">
      <c r="W1479" s="65"/>
      <c r="X1479" s="65"/>
    </row>
    <row r="1480" spans="23:24">
      <c r="W1480" s="65"/>
      <c r="X1480" s="65"/>
    </row>
    <row r="1481" spans="23:24">
      <c r="W1481" s="65"/>
      <c r="X1481" s="65"/>
    </row>
    <row r="1482" spans="23:24">
      <c r="W1482" s="65"/>
      <c r="X1482" s="65"/>
    </row>
    <row r="1483" spans="23:24">
      <c r="W1483" s="65"/>
      <c r="X1483" s="65"/>
    </row>
    <row r="1484" spans="23:24">
      <c r="W1484" s="65"/>
      <c r="X1484" s="65"/>
    </row>
    <row r="1485" spans="23:24">
      <c r="W1485" s="65"/>
      <c r="X1485" s="65"/>
    </row>
    <row r="1486" spans="23:24">
      <c r="W1486" s="65"/>
      <c r="X1486" s="65"/>
    </row>
    <row r="1487" spans="23:24">
      <c r="W1487" s="65"/>
      <c r="X1487" s="65"/>
    </row>
    <row r="1488" spans="23:24">
      <c r="W1488" s="65"/>
      <c r="X1488" s="65"/>
    </row>
    <row r="1489" spans="23:24">
      <c r="W1489" s="65"/>
      <c r="X1489" s="65"/>
    </row>
    <row r="1490" spans="23:24">
      <c r="W1490" s="65"/>
      <c r="X1490" s="65"/>
    </row>
    <row r="1491" spans="23:24">
      <c r="W1491" s="65"/>
      <c r="X1491" s="65"/>
    </row>
    <row r="1492" spans="23:24">
      <c r="W1492" s="65"/>
      <c r="X1492" s="65"/>
    </row>
    <row r="1493" spans="23:24">
      <c r="W1493" s="65"/>
      <c r="X1493" s="65"/>
    </row>
    <row r="1494" spans="23:24">
      <c r="W1494" s="65"/>
      <c r="X1494" s="65"/>
    </row>
    <row r="1495" spans="23:24">
      <c r="W1495" s="65"/>
      <c r="X1495" s="65"/>
    </row>
    <row r="1496" spans="23:24">
      <c r="W1496" s="65"/>
      <c r="X1496" s="65"/>
    </row>
    <row r="1497" spans="23:24">
      <c r="W1497" s="65"/>
      <c r="X1497" s="65"/>
    </row>
    <row r="1498" spans="23:24">
      <c r="W1498" s="65"/>
      <c r="X1498" s="65"/>
    </row>
    <row r="1499" spans="23:24">
      <c r="W1499" s="65"/>
      <c r="X1499" s="65"/>
    </row>
    <row r="1500" spans="23:24">
      <c r="W1500" s="65"/>
      <c r="X1500" s="65"/>
    </row>
    <row r="1501" spans="23:24">
      <c r="W1501" s="65"/>
      <c r="X1501" s="65"/>
    </row>
    <row r="1502" spans="23:24">
      <c r="W1502" s="65"/>
      <c r="X1502" s="65"/>
    </row>
    <row r="1503" spans="23:24">
      <c r="W1503" s="65"/>
      <c r="X1503" s="65"/>
    </row>
    <row r="1504" spans="23:24">
      <c r="W1504" s="65"/>
      <c r="X1504" s="65"/>
    </row>
    <row r="1505" spans="23:24">
      <c r="W1505" s="65"/>
      <c r="X1505" s="65"/>
    </row>
    <row r="1506" spans="23:24">
      <c r="W1506" s="65"/>
      <c r="X1506" s="65"/>
    </row>
    <row r="1507" spans="23:24">
      <c r="W1507" s="65"/>
      <c r="X1507" s="65"/>
    </row>
    <row r="1508" spans="23:24">
      <c r="W1508" s="65"/>
      <c r="X1508" s="65"/>
    </row>
    <row r="1509" spans="23:24">
      <c r="W1509" s="65"/>
      <c r="X1509" s="65"/>
    </row>
    <row r="1510" spans="23:24">
      <c r="W1510" s="65"/>
      <c r="X1510" s="65"/>
    </row>
    <row r="1511" spans="23:24">
      <c r="W1511" s="65"/>
      <c r="X1511" s="65"/>
    </row>
    <row r="1512" spans="23:24">
      <c r="W1512" s="65"/>
      <c r="X1512" s="65"/>
    </row>
    <row r="1513" spans="23:24">
      <c r="W1513" s="65"/>
      <c r="X1513" s="65"/>
    </row>
    <row r="1514" spans="23:24">
      <c r="W1514" s="65"/>
      <c r="X1514" s="65"/>
    </row>
    <row r="1515" spans="23:24">
      <c r="W1515" s="65"/>
      <c r="X1515" s="65"/>
    </row>
    <row r="1516" spans="23:24">
      <c r="W1516" s="65"/>
      <c r="X1516" s="65"/>
    </row>
    <row r="1517" spans="23:24">
      <c r="W1517" s="65"/>
      <c r="X1517" s="65"/>
    </row>
    <row r="1518" spans="23:24">
      <c r="W1518" s="65"/>
      <c r="X1518" s="65"/>
    </row>
    <row r="1519" spans="23:24">
      <c r="W1519" s="65"/>
      <c r="X1519" s="65"/>
    </row>
    <row r="1520" spans="23:24">
      <c r="W1520" s="65"/>
      <c r="X1520" s="65"/>
    </row>
    <row r="1521" spans="23:24">
      <c r="W1521" s="65"/>
      <c r="X1521" s="65"/>
    </row>
    <row r="1522" spans="23:24">
      <c r="W1522" s="65"/>
      <c r="X1522" s="65"/>
    </row>
    <row r="1523" spans="23:24">
      <c r="W1523" s="65"/>
      <c r="X1523" s="65"/>
    </row>
    <row r="1524" spans="23:24">
      <c r="W1524" s="65"/>
      <c r="X1524" s="65"/>
    </row>
    <row r="1525" spans="23:24">
      <c r="W1525" s="65"/>
      <c r="X1525" s="65"/>
    </row>
    <row r="1526" spans="23:24">
      <c r="W1526" s="65"/>
      <c r="X1526" s="65"/>
    </row>
    <row r="1527" spans="23:24">
      <c r="W1527" s="65"/>
      <c r="X1527" s="65"/>
    </row>
    <row r="1528" spans="23:24">
      <c r="W1528" s="65"/>
      <c r="X1528" s="65"/>
    </row>
    <row r="1529" spans="23:24">
      <c r="W1529" s="65"/>
      <c r="X1529" s="65"/>
    </row>
    <row r="1530" spans="23:24">
      <c r="W1530" s="65"/>
      <c r="X1530" s="65"/>
    </row>
    <row r="1531" spans="23:24">
      <c r="W1531" s="65"/>
      <c r="X1531" s="65"/>
    </row>
    <row r="1532" spans="23:24">
      <c r="W1532" s="65"/>
      <c r="X1532" s="65"/>
    </row>
    <row r="1533" spans="23:24">
      <c r="W1533" s="65"/>
      <c r="X1533" s="65"/>
    </row>
    <row r="1534" spans="23:24">
      <c r="W1534" s="65"/>
      <c r="X1534" s="65"/>
    </row>
    <row r="1535" spans="23:24">
      <c r="W1535" s="65"/>
      <c r="X1535" s="65"/>
    </row>
    <row r="1536" spans="23:24">
      <c r="W1536" s="65"/>
      <c r="X1536" s="65"/>
    </row>
    <row r="1537" spans="23:24">
      <c r="W1537" s="65"/>
      <c r="X1537" s="65"/>
    </row>
    <row r="1538" spans="23:24">
      <c r="W1538" s="65"/>
      <c r="X1538" s="65"/>
    </row>
    <row r="1539" spans="23:24">
      <c r="W1539" s="65"/>
      <c r="X1539" s="65"/>
    </row>
    <row r="1540" spans="23:24">
      <c r="W1540" s="65"/>
      <c r="X1540" s="65"/>
    </row>
    <row r="1541" spans="23:24">
      <c r="W1541" s="65"/>
      <c r="X1541" s="65"/>
    </row>
    <row r="1542" spans="23:24">
      <c r="W1542" s="65"/>
      <c r="X1542" s="65"/>
    </row>
    <row r="1543" spans="23:24">
      <c r="W1543" s="65"/>
      <c r="X1543" s="65"/>
    </row>
    <row r="1544" spans="23:24">
      <c r="W1544" s="65"/>
      <c r="X1544" s="65"/>
    </row>
    <row r="1545" spans="23:24">
      <c r="W1545" s="65"/>
      <c r="X1545" s="65"/>
    </row>
    <row r="1546" spans="23:24">
      <c r="W1546" s="65"/>
      <c r="X1546" s="65"/>
    </row>
    <row r="1547" spans="23:24">
      <c r="W1547" s="65"/>
      <c r="X1547" s="65"/>
    </row>
    <row r="1548" spans="23:24">
      <c r="W1548" s="65"/>
      <c r="X1548" s="65"/>
    </row>
    <row r="1549" spans="23:24">
      <c r="W1549" s="65"/>
      <c r="X1549" s="65"/>
    </row>
    <row r="1550" spans="23:24">
      <c r="W1550" s="65"/>
      <c r="X1550" s="65"/>
    </row>
    <row r="1551" spans="23:24">
      <c r="W1551" s="65"/>
      <c r="X1551" s="65"/>
    </row>
    <row r="1552" spans="23:24">
      <c r="W1552" s="65"/>
      <c r="X1552" s="65"/>
    </row>
    <row r="1553" spans="23:24">
      <c r="W1553" s="65"/>
      <c r="X1553" s="65"/>
    </row>
    <row r="1554" spans="23:24">
      <c r="W1554" s="65"/>
      <c r="X1554" s="65"/>
    </row>
    <row r="1555" spans="23:24">
      <c r="W1555" s="65"/>
      <c r="X1555" s="65"/>
    </row>
    <row r="1556" spans="23:24">
      <c r="W1556" s="65"/>
      <c r="X1556" s="65"/>
    </row>
    <row r="1557" spans="23:24">
      <c r="W1557" s="65"/>
      <c r="X1557" s="65"/>
    </row>
    <row r="1558" spans="23:24">
      <c r="W1558" s="65"/>
      <c r="X1558" s="65"/>
    </row>
    <row r="1559" spans="23:24">
      <c r="W1559" s="65"/>
      <c r="X1559" s="65"/>
    </row>
    <row r="1560" spans="23:24">
      <c r="W1560" s="65"/>
      <c r="X1560" s="65"/>
    </row>
    <row r="1561" spans="23:24">
      <c r="W1561" s="65"/>
      <c r="X1561" s="65"/>
    </row>
    <row r="1562" spans="23:24">
      <c r="W1562" s="65"/>
      <c r="X1562" s="65"/>
    </row>
    <row r="1563" spans="23:24">
      <c r="W1563" s="65"/>
      <c r="X1563" s="65"/>
    </row>
    <row r="1564" spans="23:24">
      <c r="W1564" s="65"/>
      <c r="X1564" s="65"/>
    </row>
    <row r="1565" spans="23:24">
      <c r="W1565" s="65"/>
      <c r="X1565" s="65"/>
    </row>
    <row r="1566" spans="23:24">
      <c r="W1566" s="65"/>
      <c r="X1566" s="65"/>
    </row>
    <row r="1567" spans="23:24">
      <c r="W1567" s="65"/>
      <c r="X1567" s="65"/>
    </row>
    <row r="1568" spans="23:24">
      <c r="W1568" s="65"/>
      <c r="X1568" s="65"/>
    </row>
    <row r="1569" spans="23:24">
      <c r="W1569" s="65"/>
      <c r="X1569" s="65"/>
    </row>
    <row r="1570" spans="23:24">
      <c r="W1570" s="65"/>
      <c r="X1570" s="65"/>
    </row>
    <row r="1571" spans="23:24">
      <c r="W1571" s="65"/>
      <c r="X1571" s="65"/>
    </row>
    <row r="1572" spans="23:24">
      <c r="W1572" s="65"/>
      <c r="X1572" s="65"/>
    </row>
    <row r="1573" spans="23:24">
      <c r="W1573" s="65"/>
      <c r="X1573" s="65"/>
    </row>
    <row r="1574" spans="23:24">
      <c r="W1574" s="65"/>
      <c r="X1574" s="65"/>
    </row>
    <row r="1575" spans="23:24">
      <c r="W1575" s="65"/>
      <c r="X1575" s="65"/>
    </row>
    <row r="1576" spans="23:24">
      <c r="W1576" s="65"/>
      <c r="X1576" s="65"/>
    </row>
    <row r="1577" spans="23:24">
      <c r="W1577" s="65"/>
      <c r="X1577" s="65"/>
    </row>
    <row r="1578" spans="23:24">
      <c r="W1578" s="65"/>
      <c r="X1578" s="65"/>
    </row>
    <row r="1579" spans="23:24">
      <c r="W1579" s="65"/>
      <c r="X1579" s="65"/>
    </row>
    <row r="1580" spans="23:24">
      <c r="W1580" s="65"/>
      <c r="X1580" s="65"/>
    </row>
    <row r="1581" spans="23:24">
      <c r="W1581" s="65"/>
      <c r="X1581" s="65"/>
    </row>
    <row r="1582" spans="23:24">
      <c r="W1582" s="65"/>
      <c r="X1582" s="65"/>
    </row>
    <row r="1583" spans="23:24">
      <c r="W1583" s="65"/>
      <c r="X1583" s="65"/>
    </row>
    <row r="1584" spans="23:24">
      <c r="W1584" s="65"/>
      <c r="X1584" s="65"/>
    </row>
    <row r="1585" spans="23:24">
      <c r="W1585" s="65"/>
      <c r="X1585" s="65"/>
    </row>
    <row r="1586" spans="23:24">
      <c r="W1586" s="65"/>
      <c r="X1586" s="65"/>
    </row>
    <row r="1587" spans="23:24">
      <c r="W1587" s="65"/>
      <c r="X1587" s="65"/>
    </row>
    <row r="1588" spans="23:24">
      <c r="W1588" s="65"/>
      <c r="X1588" s="65"/>
    </row>
    <row r="1589" spans="23:24">
      <c r="W1589" s="65"/>
      <c r="X1589" s="65"/>
    </row>
    <row r="1590" spans="23:24">
      <c r="W1590" s="65"/>
      <c r="X1590" s="65"/>
    </row>
    <row r="1591" spans="23:24">
      <c r="W1591" s="65"/>
      <c r="X1591" s="65"/>
    </row>
    <row r="1592" spans="23:24">
      <c r="W1592" s="65"/>
      <c r="X1592" s="65"/>
    </row>
    <row r="1593" spans="23:24">
      <c r="W1593" s="65"/>
      <c r="X1593" s="65"/>
    </row>
    <row r="1594" spans="23:24">
      <c r="W1594" s="65"/>
      <c r="X1594" s="65"/>
    </row>
    <row r="1595" spans="23:24">
      <c r="W1595" s="65"/>
      <c r="X1595" s="65"/>
    </row>
    <row r="1596" spans="23:24">
      <c r="W1596" s="65"/>
      <c r="X1596" s="65"/>
    </row>
    <row r="1597" spans="23:24">
      <c r="W1597" s="65"/>
      <c r="X1597" s="65"/>
    </row>
    <row r="1598" spans="23:24">
      <c r="W1598" s="65"/>
      <c r="X1598" s="65"/>
    </row>
    <row r="1599" spans="23:24">
      <c r="W1599" s="65"/>
      <c r="X1599" s="65"/>
    </row>
    <row r="1600" spans="23:24">
      <c r="W1600" s="65"/>
      <c r="X1600" s="65"/>
    </row>
    <row r="1601" spans="23:24">
      <c r="W1601" s="65"/>
      <c r="X1601" s="65"/>
    </row>
    <row r="1602" spans="23:24">
      <c r="W1602" s="65"/>
      <c r="X1602" s="65"/>
    </row>
    <row r="1603" spans="23:24">
      <c r="W1603" s="65"/>
      <c r="X1603" s="65"/>
    </row>
    <row r="1604" spans="23:24">
      <c r="W1604" s="65"/>
      <c r="X1604" s="65"/>
    </row>
    <row r="1605" spans="23:24">
      <c r="W1605" s="65"/>
      <c r="X1605" s="65"/>
    </row>
    <row r="1606" spans="23:24">
      <c r="W1606" s="65"/>
      <c r="X1606" s="65"/>
    </row>
    <row r="1607" spans="23:24">
      <c r="W1607" s="65"/>
      <c r="X1607" s="65"/>
    </row>
    <row r="1608" spans="23:24">
      <c r="W1608" s="65"/>
      <c r="X1608" s="65"/>
    </row>
    <row r="1609" spans="23:24">
      <c r="W1609" s="65"/>
      <c r="X1609" s="65"/>
    </row>
    <row r="1610" spans="23:24">
      <c r="W1610" s="65"/>
      <c r="X1610" s="65"/>
    </row>
    <row r="1611" spans="23:24">
      <c r="W1611" s="65"/>
      <c r="X1611" s="65"/>
    </row>
    <row r="1612" spans="23:24">
      <c r="W1612" s="65"/>
      <c r="X1612" s="65"/>
    </row>
    <row r="1613" spans="23:24">
      <c r="W1613" s="65"/>
      <c r="X1613" s="65"/>
    </row>
    <row r="1614" spans="23:24">
      <c r="W1614" s="65"/>
      <c r="X1614" s="65"/>
    </row>
    <row r="1615" spans="23:24">
      <c r="W1615" s="65"/>
      <c r="X1615" s="65"/>
    </row>
    <row r="1616" spans="23:24">
      <c r="W1616" s="65"/>
      <c r="X1616" s="65"/>
    </row>
    <row r="1617" spans="23:24">
      <c r="W1617" s="65"/>
      <c r="X1617" s="65"/>
    </row>
    <row r="1618" spans="23:24">
      <c r="W1618" s="65"/>
      <c r="X1618" s="65"/>
    </row>
    <row r="1619" spans="23:24">
      <c r="W1619" s="65"/>
      <c r="X1619" s="65"/>
    </row>
    <row r="1620" spans="23:24">
      <c r="W1620" s="65"/>
      <c r="X1620" s="65"/>
    </row>
    <row r="1621" spans="23:24">
      <c r="W1621" s="65"/>
      <c r="X1621" s="65"/>
    </row>
    <row r="1622" spans="23:24">
      <c r="W1622" s="65"/>
      <c r="X1622" s="65"/>
    </row>
    <row r="1623" spans="23:24">
      <c r="W1623" s="65"/>
      <c r="X1623" s="65"/>
    </row>
    <row r="1624" spans="23:24">
      <c r="W1624" s="65"/>
      <c r="X1624" s="65"/>
    </row>
    <row r="1625" spans="23:24">
      <c r="W1625" s="65"/>
      <c r="X1625" s="65"/>
    </row>
    <row r="1626" spans="23:24">
      <c r="W1626" s="65"/>
      <c r="X1626" s="65"/>
    </row>
    <row r="1627" spans="23:24">
      <c r="W1627" s="65"/>
      <c r="X1627" s="65"/>
    </row>
    <row r="1628" spans="23:24">
      <c r="W1628" s="65"/>
      <c r="X1628" s="65"/>
    </row>
    <row r="1629" spans="23:24">
      <c r="W1629" s="65"/>
      <c r="X1629" s="65"/>
    </row>
    <row r="1630" spans="23:24">
      <c r="W1630" s="65"/>
      <c r="X1630" s="65"/>
    </row>
    <row r="1631" spans="23:24">
      <c r="W1631" s="65"/>
      <c r="X1631" s="65"/>
    </row>
    <row r="1632" spans="23:24">
      <c r="W1632" s="65"/>
      <c r="X1632" s="65"/>
    </row>
    <row r="1633" spans="23:24">
      <c r="W1633" s="65"/>
      <c r="X1633" s="65"/>
    </row>
    <row r="1634" spans="23:24">
      <c r="W1634" s="65"/>
      <c r="X1634" s="65"/>
    </row>
    <row r="1635" spans="23:24">
      <c r="W1635" s="65"/>
      <c r="X1635" s="65"/>
    </row>
    <row r="1636" spans="23:24">
      <c r="W1636" s="65"/>
      <c r="X1636" s="65"/>
    </row>
    <row r="1637" spans="23:24">
      <c r="W1637" s="65"/>
      <c r="X1637" s="65"/>
    </row>
    <row r="1638" spans="23:24">
      <c r="W1638" s="65"/>
      <c r="X1638" s="65"/>
    </row>
    <row r="1639" spans="23:24">
      <c r="W1639" s="65"/>
      <c r="X1639" s="65"/>
    </row>
    <row r="1640" spans="23:24">
      <c r="W1640" s="65"/>
      <c r="X1640" s="65"/>
    </row>
    <row r="1641" spans="23:24">
      <c r="W1641" s="65"/>
      <c r="X1641" s="65"/>
    </row>
    <row r="1642" spans="23:24">
      <c r="W1642" s="65"/>
      <c r="X1642" s="65"/>
    </row>
    <row r="1643" spans="23:24">
      <c r="W1643" s="65"/>
      <c r="X1643" s="65"/>
    </row>
    <row r="1644" spans="23:24">
      <c r="W1644" s="65"/>
      <c r="X1644" s="65"/>
    </row>
    <row r="1645" spans="23:24">
      <c r="W1645" s="65"/>
      <c r="X1645" s="65"/>
    </row>
    <row r="1646" spans="23:24">
      <c r="W1646" s="65"/>
      <c r="X1646" s="65"/>
    </row>
    <row r="1647" spans="23:24">
      <c r="W1647" s="65"/>
      <c r="X1647" s="65"/>
    </row>
    <row r="1648" spans="23:24">
      <c r="W1648" s="65"/>
      <c r="X1648" s="65"/>
    </row>
    <row r="1649" spans="23:24">
      <c r="W1649" s="65"/>
      <c r="X1649" s="65"/>
    </row>
    <row r="1650" spans="23:24">
      <c r="W1650" s="65"/>
      <c r="X1650" s="65"/>
    </row>
    <row r="1651" spans="23:24">
      <c r="W1651" s="65"/>
      <c r="X1651" s="65"/>
    </row>
    <row r="1652" spans="23:24">
      <c r="W1652" s="65"/>
      <c r="X1652" s="65"/>
    </row>
    <row r="1653" spans="23:24">
      <c r="W1653" s="65"/>
      <c r="X1653" s="65"/>
    </row>
    <row r="1654" spans="23:24">
      <c r="W1654" s="65"/>
      <c r="X1654" s="65"/>
    </row>
    <row r="1655" spans="23:24">
      <c r="W1655" s="65"/>
      <c r="X1655" s="65"/>
    </row>
    <row r="1656" spans="23:24">
      <c r="W1656" s="65"/>
      <c r="X1656" s="65"/>
    </row>
    <row r="1657" spans="23:24">
      <c r="W1657" s="65"/>
      <c r="X1657" s="65"/>
    </row>
    <row r="1658" spans="23:24">
      <c r="W1658" s="65"/>
      <c r="X1658" s="65"/>
    </row>
    <row r="1659" spans="23:24">
      <c r="W1659" s="65"/>
      <c r="X1659" s="65"/>
    </row>
    <row r="1660" spans="23:24">
      <c r="W1660" s="65"/>
      <c r="X1660" s="65"/>
    </row>
    <row r="1661" spans="23:24">
      <c r="W1661" s="65"/>
      <c r="X1661" s="65"/>
    </row>
    <row r="1662" spans="23:24">
      <c r="W1662" s="65"/>
      <c r="X1662" s="65"/>
    </row>
    <row r="1663" spans="23:24">
      <c r="W1663" s="65"/>
      <c r="X1663" s="65"/>
    </row>
    <row r="1664" spans="23:24">
      <c r="W1664" s="65"/>
      <c r="X1664" s="65"/>
    </row>
    <row r="1665" spans="23:24">
      <c r="W1665" s="65"/>
      <c r="X1665" s="65"/>
    </row>
    <row r="1666" spans="23:24">
      <c r="W1666" s="65"/>
      <c r="X1666" s="65"/>
    </row>
    <row r="1667" spans="23:24">
      <c r="W1667" s="65"/>
      <c r="X1667" s="65"/>
    </row>
    <row r="1668" spans="23:24">
      <c r="W1668" s="65"/>
      <c r="X1668" s="65"/>
    </row>
    <row r="1669" spans="23:24">
      <c r="W1669" s="65"/>
      <c r="X1669" s="65"/>
    </row>
    <row r="1670" spans="23:24">
      <c r="W1670" s="65"/>
      <c r="X1670" s="65"/>
    </row>
    <row r="1671" spans="23:24">
      <c r="W1671" s="65"/>
      <c r="X1671" s="65"/>
    </row>
    <row r="1672" spans="23:24">
      <c r="W1672" s="65"/>
      <c r="X1672" s="65"/>
    </row>
    <row r="1673" spans="23:24">
      <c r="W1673" s="65"/>
      <c r="X1673" s="65"/>
    </row>
    <row r="1674" spans="23:24">
      <c r="W1674" s="65"/>
      <c r="X1674" s="65"/>
    </row>
    <row r="1675" spans="23:24">
      <c r="W1675" s="65"/>
      <c r="X1675" s="65"/>
    </row>
    <row r="1676" spans="23:24">
      <c r="W1676" s="65"/>
      <c r="X1676" s="65"/>
    </row>
    <row r="1677" spans="23:24">
      <c r="W1677" s="65"/>
      <c r="X1677" s="65"/>
    </row>
    <row r="1678" spans="23:24">
      <c r="W1678" s="65"/>
      <c r="X1678" s="65"/>
    </row>
    <row r="1679" spans="23:24">
      <c r="W1679" s="65"/>
      <c r="X1679" s="65"/>
    </row>
    <row r="1680" spans="23:24">
      <c r="W1680" s="65"/>
      <c r="X1680" s="65"/>
    </row>
    <row r="1681" spans="23:24">
      <c r="W1681" s="65"/>
      <c r="X1681" s="65"/>
    </row>
    <row r="1682" spans="23:24">
      <c r="W1682" s="65"/>
      <c r="X1682" s="65"/>
    </row>
    <row r="1683" spans="23:24">
      <c r="W1683" s="65"/>
      <c r="X1683" s="65"/>
    </row>
    <row r="1684" spans="23:24">
      <c r="W1684" s="65"/>
      <c r="X1684" s="65"/>
    </row>
    <row r="1685" spans="23:24">
      <c r="W1685" s="65"/>
      <c r="X1685" s="65"/>
    </row>
    <row r="1686" spans="23:24">
      <c r="W1686" s="65"/>
      <c r="X1686" s="65"/>
    </row>
    <row r="1687" spans="23:24">
      <c r="W1687" s="65"/>
      <c r="X1687" s="65"/>
    </row>
    <row r="1688" spans="23:24">
      <c r="W1688" s="65"/>
      <c r="X1688" s="65"/>
    </row>
    <row r="1689" spans="23:24">
      <c r="W1689" s="65"/>
      <c r="X1689" s="65"/>
    </row>
    <row r="1690" spans="23:24">
      <c r="W1690" s="65"/>
      <c r="X1690" s="65"/>
    </row>
    <row r="1691" spans="23:24">
      <c r="W1691" s="65"/>
      <c r="X1691" s="65"/>
    </row>
    <row r="1692" spans="23:24">
      <c r="W1692" s="65"/>
      <c r="X1692" s="65"/>
    </row>
    <row r="1693" spans="23:24">
      <c r="W1693" s="65"/>
      <c r="X1693" s="65"/>
    </row>
    <row r="1694" spans="23:24">
      <c r="W1694" s="65"/>
      <c r="X1694" s="65"/>
    </row>
    <row r="1695" spans="23:24">
      <c r="W1695" s="65"/>
      <c r="X1695" s="65"/>
    </row>
    <row r="1696" spans="23:24">
      <c r="W1696" s="65"/>
      <c r="X1696" s="65"/>
    </row>
    <row r="1697" spans="23:24">
      <c r="W1697" s="65"/>
      <c r="X1697" s="65"/>
    </row>
    <row r="1698" spans="23:24">
      <c r="W1698" s="65"/>
      <c r="X1698" s="65"/>
    </row>
    <row r="1699" spans="23:24">
      <c r="W1699" s="65"/>
      <c r="X1699" s="65"/>
    </row>
    <row r="1700" spans="23:24">
      <c r="W1700" s="65"/>
      <c r="X1700" s="65"/>
    </row>
    <row r="1701" spans="23:24">
      <c r="W1701" s="65"/>
      <c r="X1701" s="65"/>
    </row>
    <row r="1702" spans="23:24">
      <c r="W1702" s="65"/>
      <c r="X1702" s="65"/>
    </row>
    <row r="1703" spans="23:24">
      <c r="W1703" s="65"/>
      <c r="X1703" s="65"/>
    </row>
    <row r="1704" spans="23:24">
      <c r="W1704" s="65"/>
      <c r="X1704" s="65"/>
    </row>
    <row r="1705" spans="23:24">
      <c r="W1705" s="65"/>
      <c r="X1705" s="65"/>
    </row>
    <row r="1706" spans="23:24">
      <c r="W1706" s="65"/>
      <c r="X1706" s="65"/>
    </row>
    <row r="1707" spans="23:24">
      <c r="W1707" s="65"/>
      <c r="X1707" s="65"/>
    </row>
    <row r="1708" spans="23:24">
      <c r="W1708" s="65"/>
      <c r="X1708" s="65"/>
    </row>
    <row r="1709" spans="23:24">
      <c r="W1709" s="65"/>
      <c r="X1709" s="65"/>
    </row>
    <row r="1710" spans="23:24">
      <c r="W1710" s="65"/>
      <c r="X1710" s="65"/>
    </row>
    <row r="1711" spans="23:24">
      <c r="W1711" s="65"/>
      <c r="X1711" s="65"/>
    </row>
    <row r="1712" spans="23:24">
      <c r="W1712" s="65"/>
      <c r="X1712" s="65"/>
    </row>
    <row r="1713" spans="23:24">
      <c r="W1713" s="65"/>
      <c r="X1713" s="65"/>
    </row>
    <row r="1714" spans="23:24">
      <c r="W1714" s="65"/>
      <c r="X1714" s="65"/>
    </row>
    <row r="1715" spans="23:24">
      <c r="W1715" s="65"/>
      <c r="X1715" s="65"/>
    </row>
    <row r="1716" spans="23:24">
      <c r="W1716" s="65"/>
      <c r="X1716" s="65"/>
    </row>
    <row r="1717" spans="23:24">
      <c r="W1717" s="65"/>
      <c r="X1717" s="65"/>
    </row>
    <row r="1718" spans="23:24">
      <c r="W1718" s="65"/>
      <c r="X1718" s="65"/>
    </row>
    <row r="1719" spans="23:24">
      <c r="W1719" s="65"/>
      <c r="X1719" s="65"/>
    </row>
    <row r="1720" spans="23:24">
      <c r="W1720" s="65"/>
      <c r="X1720" s="65"/>
    </row>
    <row r="1721" spans="23:24">
      <c r="W1721" s="65"/>
      <c r="X1721" s="65"/>
    </row>
    <row r="1722" spans="23:24">
      <c r="W1722" s="65"/>
      <c r="X1722" s="65"/>
    </row>
    <row r="1723" spans="23:24">
      <c r="W1723" s="65"/>
      <c r="X1723" s="65"/>
    </row>
    <row r="1724" spans="23:24">
      <c r="W1724" s="65"/>
      <c r="X1724" s="65"/>
    </row>
    <row r="1725" spans="23:24">
      <c r="W1725" s="65"/>
      <c r="X1725" s="65"/>
    </row>
    <row r="1726" spans="23:24">
      <c r="W1726" s="65"/>
      <c r="X1726" s="65"/>
    </row>
    <row r="1727" spans="23:24">
      <c r="W1727" s="65"/>
      <c r="X1727" s="65"/>
    </row>
    <row r="1728" spans="23:24">
      <c r="W1728" s="65"/>
      <c r="X1728" s="65"/>
    </row>
    <row r="1729" spans="23:24">
      <c r="W1729" s="65"/>
      <c r="X1729" s="65"/>
    </row>
    <row r="1730" spans="23:24">
      <c r="W1730" s="65"/>
      <c r="X1730" s="65"/>
    </row>
    <row r="1731" spans="23:24">
      <c r="W1731" s="65"/>
      <c r="X1731" s="65"/>
    </row>
    <row r="1732" spans="23:24">
      <c r="W1732" s="65"/>
      <c r="X1732" s="65"/>
    </row>
    <row r="1733" spans="23:24">
      <c r="W1733" s="65"/>
      <c r="X1733" s="65"/>
    </row>
    <row r="1734" spans="23:24">
      <c r="W1734" s="65"/>
      <c r="X1734" s="65"/>
    </row>
    <row r="1735" spans="23:24">
      <c r="W1735" s="65"/>
      <c r="X1735" s="65"/>
    </row>
    <row r="1736" spans="23:24">
      <c r="W1736" s="65"/>
      <c r="X1736" s="65"/>
    </row>
    <row r="1737" spans="23:24">
      <c r="W1737" s="65"/>
      <c r="X1737" s="65"/>
    </row>
    <row r="1738" spans="23:24">
      <c r="W1738" s="65"/>
      <c r="X1738" s="65"/>
    </row>
    <row r="1739" spans="23:24">
      <c r="W1739" s="65"/>
      <c r="X1739" s="65"/>
    </row>
    <row r="1740" spans="23:24">
      <c r="W1740" s="65"/>
      <c r="X1740" s="65"/>
    </row>
    <row r="1741" spans="23:24">
      <c r="W1741" s="65"/>
      <c r="X1741" s="65"/>
    </row>
    <row r="1742" spans="23:24">
      <c r="W1742" s="65"/>
      <c r="X1742" s="65"/>
    </row>
    <row r="1743" spans="23:24">
      <c r="W1743" s="65"/>
      <c r="X1743" s="65"/>
    </row>
    <row r="1744" spans="23:24">
      <c r="W1744" s="65"/>
      <c r="X1744" s="65"/>
    </row>
    <row r="1745" spans="23:24">
      <c r="W1745" s="65"/>
      <c r="X1745" s="65"/>
    </row>
    <row r="1746" spans="23:24">
      <c r="W1746" s="65"/>
      <c r="X1746" s="65"/>
    </row>
    <row r="1747" spans="23:24">
      <c r="W1747" s="65"/>
      <c r="X1747" s="65"/>
    </row>
    <row r="1748" spans="23:24">
      <c r="W1748" s="65"/>
      <c r="X1748" s="65"/>
    </row>
    <row r="1749" spans="23:24">
      <c r="W1749" s="65"/>
      <c r="X1749" s="65"/>
    </row>
    <row r="1750" spans="23:24">
      <c r="W1750" s="65"/>
      <c r="X1750" s="65"/>
    </row>
    <row r="1751" spans="23:24">
      <c r="W1751" s="65"/>
      <c r="X1751" s="65"/>
    </row>
    <row r="1752" spans="23:24">
      <c r="W1752" s="65"/>
      <c r="X1752" s="65"/>
    </row>
    <row r="1753" spans="23:24">
      <c r="W1753" s="65"/>
      <c r="X1753" s="65"/>
    </row>
    <row r="1754" spans="23:24">
      <c r="W1754" s="65"/>
      <c r="X1754" s="65"/>
    </row>
    <row r="1755" spans="23:24">
      <c r="W1755" s="65"/>
      <c r="X1755" s="65"/>
    </row>
    <row r="1756" spans="23:24">
      <c r="W1756" s="65"/>
      <c r="X1756" s="65"/>
    </row>
    <row r="1757" spans="23:24">
      <c r="W1757" s="65"/>
      <c r="X1757" s="65"/>
    </row>
    <row r="1758" spans="23:24">
      <c r="W1758" s="65"/>
      <c r="X1758" s="65"/>
    </row>
    <row r="1759" spans="23:24">
      <c r="W1759" s="65"/>
      <c r="X1759" s="65"/>
    </row>
    <row r="1760" spans="23:24">
      <c r="W1760" s="65"/>
      <c r="X1760" s="65"/>
    </row>
    <row r="1761" spans="23:24">
      <c r="W1761" s="65"/>
      <c r="X1761" s="65"/>
    </row>
    <row r="1762" spans="23:24">
      <c r="W1762" s="65"/>
      <c r="X1762" s="65"/>
    </row>
    <row r="1763" spans="23:24">
      <c r="W1763" s="65"/>
      <c r="X1763" s="65"/>
    </row>
    <row r="1764" spans="23:24">
      <c r="W1764" s="65"/>
      <c r="X1764" s="65"/>
    </row>
    <row r="1765" spans="23:24">
      <c r="W1765" s="65"/>
      <c r="X1765" s="65"/>
    </row>
    <row r="1766" spans="23:24">
      <c r="W1766" s="65"/>
      <c r="X1766" s="65"/>
    </row>
    <row r="1767" spans="23:24">
      <c r="W1767" s="65"/>
      <c r="X1767" s="65"/>
    </row>
    <row r="1768" spans="23:24">
      <c r="W1768" s="65"/>
      <c r="X1768" s="65"/>
    </row>
    <row r="1769" spans="23:24">
      <c r="W1769" s="65"/>
      <c r="X1769" s="65"/>
    </row>
    <row r="1770" spans="23:24">
      <c r="W1770" s="65"/>
      <c r="X1770" s="65"/>
    </row>
    <row r="1771" spans="23:24">
      <c r="W1771" s="65"/>
      <c r="X1771" s="65"/>
    </row>
    <row r="1772" spans="23:24">
      <c r="W1772" s="65"/>
      <c r="X1772" s="65"/>
    </row>
    <row r="1773" spans="23:24">
      <c r="W1773" s="65"/>
      <c r="X1773" s="65"/>
    </row>
    <row r="1774" spans="23:24">
      <c r="W1774" s="65"/>
      <c r="X1774" s="65"/>
    </row>
    <row r="1775" spans="23:24">
      <c r="W1775" s="65"/>
      <c r="X1775" s="65"/>
    </row>
    <row r="1776" spans="23:24">
      <c r="W1776" s="65"/>
      <c r="X1776" s="65"/>
    </row>
    <row r="1777" spans="23:24">
      <c r="W1777" s="65"/>
      <c r="X1777" s="65"/>
    </row>
    <row r="1778" spans="23:24">
      <c r="W1778" s="65"/>
      <c r="X1778" s="65"/>
    </row>
    <row r="1779" spans="23:24">
      <c r="W1779" s="65"/>
      <c r="X1779" s="65"/>
    </row>
    <row r="1780" spans="23:24">
      <c r="W1780" s="65"/>
      <c r="X1780" s="65"/>
    </row>
    <row r="1781" spans="23:24">
      <c r="W1781" s="65"/>
      <c r="X1781" s="65"/>
    </row>
    <row r="1782" spans="23:24">
      <c r="W1782" s="65"/>
      <c r="X1782" s="65"/>
    </row>
    <row r="1783" spans="23:24">
      <c r="W1783" s="65"/>
      <c r="X1783" s="65"/>
    </row>
    <row r="1784" spans="23:24">
      <c r="W1784" s="65"/>
      <c r="X1784" s="65"/>
    </row>
    <row r="1785" spans="23:24">
      <c r="W1785" s="65"/>
      <c r="X1785" s="65"/>
    </row>
    <row r="1786" spans="23:24">
      <c r="W1786" s="65"/>
      <c r="X1786" s="65"/>
    </row>
    <row r="1787" spans="23:24">
      <c r="W1787" s="65"/>
      <c r="X1787" s="65"/>
    </row>
    <row r="1788" spans="23:24">
      <c r="W1788" s="65"/>
      <c r="X1788" s="65"/>
    </row>
    <row r="1789" spans="23:24">
      <c r="W1789" s="65"/>
      <c r="X1789" s="65"/>
    </row>
    <row r="1790" spans="23:24">
      <c r="W1790" s="65"/>
      <c r="X1790" s="65"/>
    </row>
    <row r="1791" spans="23:24">
      <c r="W1791" s="65"/>
      <c r="X1791" s="65"/>
    </row>
    <row r="1792" spans="23:24">
      <c r="W1792" s="65"/>
      <c r="X1792" s="65"/>
    </row>
    <row r="1793" spans="23:24">
      <c r="W1793" s="65"/>
      <c r="X1793" s="65"/>
    </row>
    <row r="1794" spans="23:24">
      <c r="W1794" s="65"/>
      <c r="X1794" s="65"/>
    </row>
    <row r="1795" spans="23:24">
      <c r="W1795" s="65"/>
      <c r="X1795" s="65"/>
    </row>
    <row r="1796" spans="23:24">
      <c r="W1796" s="65"/>
      <c r="X1796" s="65"/>
    </row>
    <row r="1797" spans="23:24">
      <c r="W1797" s="65"/>
      <c r="X1797" s="65"/>
    </row>
    <row r="1798" spans="23:24">
      <c r="W1798" s="65"/>
      <c r="X1798" s="65"/>
    </row>
    <row r="1799" spans="23:24">
      <c r="W1799" s="65"/>
      <c r="X1799" s="65"/>
    </row>
    <row r="1800" spans="23:24">
      <c r="W1800" s="65"/>
      <c r="X1800" s="65"/>
    </row>
    <row r="1801" spans="23:24">
      <c r="W1801" s="65"/>
      <c r="X1801" s="65"/>
    </row>
    <row r="1802" spans="23:24">
      <c r="W1802" s="65"/>
      <c r="X1802" s="65"/>
    </row>
    <row r="1803" spans="23:24">
      <c r="W1803" s="65"/>
      <c r="X1803" s="65"/>
    </row>
    <row r="1804" spans="23:24">
      <c r="W1804" s="65"/>
      <c r="X1804" s="65"/>
    </row>
    <row r="1805" spans="23:24">
      <c r="W1805" s="65"/>
      <c r="X1805" s="65"/>
    </row>
    <row r="1806" spans="23:24">
      <c r="W1806" s="65"/>
      <c r="X1806" s="65"/>
    </row>
    <row r="1807" spans="23:24">
      <c r="W1807" s="65"/>
      <c r="X1807" s="65"/>
    </row>
    <row r="1808" spans="23:24">
      <c r="W1808" s="65"/>
      <c r="X1808" s="65"/>
    </row>
    <row r="1809" spans="23:24">
      <c r="W1809" s="65"/>
      <c r="X1809" s="65"/>
    </row>
    <row r="1810" spans="23:24">
      <c r="W1810" s="65"/>
      <c r="X1810" s="65"/>
    </row>
    <row r="1811" spans="23:24">
      <c r="W1811" s="65"/>
      <c r="X1811" s="65"/>
    </row>
    <row r="1812" spans="23:24">
      <c r="W1812" s="65"/>
      <c r="X1812" s="65"/>
    </row>
    <row r="1813" spans="23:24">
      <c r="W1813" s="65"/>
      <c r="X1813" s="65"/>
    </row>
    <row r="1814" spans="23:24">
      <c r="W1814" s="65"/>
      <c r="X1814" s="65"/>
    </row>
    <row r="1815" spans="23:24">
      <c r="W1815" s="65"/>
      <c r="X1815" s="65"/>
    </row>
    <row r="1816" spans="23:24">
      <c r="W1816" s="65"/>
      <c r="X1816" s="65"/>
    </row>
    <row r="1817" spans="23:24">
      <c r="W1817" s="65"/>
      <c r="X1817" s="65"/>
    </row>
    <row r="1818" spans="23:24">
      <c r="W1818" s="65"/>
      <c r="X1818" s="65"/>
    </row>
    <row r="1819" spans="23:24">
      <c r="W1819" s="65"/>
      <c r="X1819" s="65"/>
    </row>
    <row r="1820" spans="23:24">
      <c r="W1820" s="65"/>
      <c r="X1820" s="65"/>
    </row>
    <row r="1821" spans="23:24">
      <c r="W1821" s="65"/>
      <c r="X1821" s="65"/>
    </row>
    <row r="1822" spans="23:24">
      <c r="W1822" s="65"/>
      <c r="X1822" s="65"/>
    </row>
    <row r="1823" spans="23:24">
      <c r="W1823" s="65"/>
      <c r="X1823" s="65"/>
    </row>
    <row r="1824" spans="23:24">
      <c r="W1824" s="65"/>
      <c r="X1824" s="65"/>
    </row>
    <row r="1825" spans="23:24">
      <c r="W1825" s="65"/>
      <c r="X1825" s="65"/>
    </row>
    <row r="1826" spans="23:24">
      <c r="W1826" s="65"/>
      <c r="X1826" s="65"/>
    </row>
    <row r="1827" spans="23:24">
      <c r="W1827" s="65"/>
      <c r="X1827" s="65"/>
    </row>
    <row r="1828" spans="23:24">
      <c r="W1828" s="65"/>
      <c r="X1828" s="65"/>
    </row>
    <row r="1829" spans="23:24">
      <c r="W1829" s="65"/>
      <c r="X1829" s="65"/>
    </row>
    <row r="1830" spans="23:24">
      <c r="W1830" s="65"/>
      <c r="X1830" s="65"/>
    </row>
    <row r="1831" spans="23:24">
      <c r="W1831" s="65"/>
      <c r="X1831" s="65"/>
    </row>
    <row r="1832" spans="23:24">
      <c r="W1832" s="65"/>
      <c r="X1832" s="65"/>
    </row>
    <row r="1833" spans="23:24">
      <c r="W1833" s="65"/>
      <c r="X1833" s="65"/>
    </row>
    <row r="1834" spans="23:24">
      <c r="W1834" s="65"/>
      <c r="X1834" s="65"/>
    </row>
    <row r="1835" spans="23:24">
      <c r="W1835" s="65"/>
      <c r="X1835" s="65"/>
    </row>
    <row r="1836" spans="23:24">
      <c r="W1836" s="65"/>
      <c r="X1836" s="65"/>
    </row>
    <row r="1837" spans="23:24">
      <c r="W1837" s="65"/>
      <c r="X1837" s="65"/>
    </row>
    <row r="1838" spans="23:24">
      <c r="W1838" s="65"/>
      <c r="X1838" s="65"/>
    </row>
    <row r="1839" spans="23:24">
      <c r="W1839" s="65"/>
      <c r="X1839" s="65"/>
    </row>
    <row r="1840" spans="23:24">
      <c r="W1840" s="65"/>
      <c r="X1840" s="65"/>
    </row>
    <row r="1841" spans="23:24">
      <c r="W1841" s="65"/>
      <c r="X1841" s="65"/>
    </row>
    <row r="1842" spans="23:24">
      <c r="W1842" s="65"/>
      <c r="X1842" s="65"/>
    </row>
    <row r="1843" spans="23:24">
      <c r="W1843" s="65"/>
      <c r="X1843" s="65"/>
    </row>
    <row r="1844" spans="23:24">
      <c r="W1844" s="65"/>
      <c r="X1844" s="65"/>
    </row>
    <row r="1845" spans="23:24">
      <c r="W1845" s="65"/>
      <c r="X1845" s="65"/>
    </row>
    <row r="1846" spans="23:24">
      <c r="W1846" s="65"/>
      <c r="X1846" s="65"/>
    </row>
    <row r="1847" spans="23:24">
      <c r="W1847" s="65"/>
      <c r="X1847" s="65"/>
    </row>
    <row r="1848" spans="23:24">
      <c r="W1848" s="65"/>
      <c r="X1848" s="65"/>
    </row>
    <row r="1849" spans="23:24">
      <c r="W1849" s="65"/>
      <c r="X1849" s="65"/>
    </row>
    <row r="1850" spans="23:24">
      <c r="W1850" s="65"/>
      <c r="X1850" s="65"/>
    </row>
    <row r="1851" spans="23:24">
      <c r="W1851" s="65"/>
      <c r="X1851" s="65"/>
    </row>
    <row r="1852" spans="23:24">
      <c r="W1852" s="65"/>
      <c r="X1852" s="65"/>
    </row>
    <row r="1853" spans="23:24">
      <c r="W1853" s="65"/>
      <c r="X1853" s="65"/>
    </row>
    <row r="1854" spans="23:24">
      <c r="W1854" s="65"/>
      <c r="X1854" s="65"/>
    </row>
    <row r="1855" spans="23:24">
      <c r="W1855" s="65"/>
      <c r="X1855" s="65"/>
    </row>
    <row r="1856" spans="23:24">
      <c r="W1856" s="65"/>
      <c r="X1856" s="65"/>
    </row>
    <row r="1857" spans="23:24">
      <c r="W1857" s="65"/>
      <c r="X1857" s="65"/>
    </row>
    <row r="1858" spans="23:24">
      <c r="W1858" s="65"/>
      <c r="X1858" s="65"/>
    </row>
    <row r="1859" spans="23:24">
      <c r="W1859" s="65"/>
      <c r="X1859" s="65"/>
    </row>
    <row r="1860" spans="23:24">
      <c r="W1860" s="65"/>
      <c r="X1860" s="65"/>
    </row>
    <row r="1861" spans="23:24">
      <c r="W1861" s="65"/>
      <c r="X1861" s="65"/>
    </row>
    <row r="1862" spans="23:24">
      <c r="W1862" s="65"/>
      <c r="X1862" s="65"/>
    </row>
    <row r="1863" spans="23:24">
      <c r="W1863" s="65"/>
      <c r="X1863" s="65"/>
    </row>
    <row r="1864" spans="23:24">
      <c r="W1864" s="65"/>
      <c r="X1864" s="65"/>
    </row>
    <row r="1865" spans="23:24">
      <c r="W1865" s="65"/>
      <c r="X1865" s="65"/>
    </row>
    <row r="1866" spans="23:24">
      <c r="W1866" s="65"/>
      <c r="X1866" s="65"/>
    </row>
    <row r="1867" spans="23:24">
      <c r="W1867" s="65"/>
      <c r="X1867" s="65"/>
    </row>
    <row r="1868" spans="23:24">
      <c r="W1868" s="65"/>
      <c r="X1868" s="65"/>
    </row>
    <row r="1869" spans="23:24">
      <c r="W1869" s="65"/>
      <c r="X1869" s="65"/>
    </row>
    <row r="1870" spans="23:24">
      <c r="W1870" s="65"/>
      <c r="X1870" s="65"/>
    </row>
    <row r="1871" spans="23:24">
      <c r="W1871" s="65"/>
      <c r="X1871" s="65"/>
    </row>
    <row r="1872" spans="23:24">
      <c r="W1872" s="65"/>
      <c r="X1872" s="65"/>
    </row>
    <row r="1873" spans="23:24">
      <c r="W1873" s="65"/>
      <c r="X1873" s="65"/>
    </row>
    <row r="1874" spans="23:24">
      <c r="W1874" s="65"/>
      <c r="X1874" s="65"/>
    </row>
    <row r="1875" spans="23:24">
      <c r="W1875" s="65"/>
      <c r="X1875" s="65"/>
    </row>
    <row r="1876" spans="23:24">
      <c r="W1876" s="65"/>
      <c r="X1876" s="65"/>
    </row>
    <row r="1877" spans="23:24">
      <c r="W1877" s="65"/>
      <c r="X1877" s="65"/>
    </row>
    <row r="1878" spans="23:24">
      <c r="W1878" s="65"/>
      <c r="X1878" s="65"/>
    </row>
    <row r="1879" spans="23:24">
      <c r="W1879" s="65"/>
      <c r="X1879" s="65"/>
    </row>
    <row r="1880" spans="23:24">
      <c r="W1880" s="65"/>
      <c r="X1880" s="65"/>
    </row>
    <row r="1881" spans="23:24">
      <c r="W1881" s="65"/>
      <c r="X1881" s="65"/>
    </row>
    <row r="1882" spans="23:24">
      <c r="W1882" s="65"/>
      <c r="X1882" s="65"/>
    </row>
    <row r="1883" spans="23:24">
      <c r="W1883" s="65"/>
      <c r="X1883" s="65"/>
    </row>
    <row r="1884" spans="23:24">
      <c r="W1884" s="65"/>
      <c r="X1884" s="65"/>
    </row>
    <row r="1885" spans="23:24">
      <c r="W1885" s="65"/>
      <c r="X1885" s="65"/>
    </row>
    <row r="1886" spans="23:24">
      <c r="W1886" s="65"/>
      <c r="X1886" s="65"/>
    </row>
    <row r="1887" spans="23:24">
      <c r="W1887" s="65"/>
      <c r="X1887" s="65"/>
    </row>
    <row r="1888" spans="23:24">
      <c r="W1888" s="65"/>
      <c r="X1888" s="65"/>
    </row>
    <row r="1889" spans="23:24">
      <c r="W1889" s="65"/>
      <c r="X1889" s="65"/>
    </row>
    <row r="1890" spans="23:24">
      <c r="W1890" s="65"/>
      <c r="X1890" s="65"/>
    </row>
    <row r="1891" spans="23:24">
      <c r="W1891" s="65"/>
      <c r="X1891" s="65"/>
    </row>
    <row r="1892" spans="23:24">
      <c r="W1892" s="65"/>
      <c r="X1892" s="65"/>
    </row>
    <row r="1893" spans="23:24">
      <c r="W1893" s="65"/>
      <c r="X1893" s="65"/>
    </row>
    <row r="1894" spans="23:24">
      <c r="W1894" s="65"/>
      <c r="X1894" s="65"/>
    </row>
    <row r="1895" spans="23:24">
      <c r="W1895" s="65"/>
      <c r="X1895" s="65"/>
    </row>
    <row r="1896" spans="23:24">
      <c r="W1896" s="65"/>
      <c r="X1896" s="65"/>
    </row>
    <row r="1897" spans="23:24">
      <c r="W1897" s="65"/>
      <c r="X1897" s="65"/>
    </row>
    <row r="1898" spans="23:24">
      <c r="W1898" s="65"/>
      <c r="X1898" s="65"/>
    </row>
    <row r="1899" spans="23:24">
      <c r="W1899" s="65"/>
      <c r="X1899" s="65"/>
    </row>
    <row r="1900" spans="23:24">
      <c r="W1900" s="65"/>
      <c r="X1900" s="65"/>
    </row>
    <row r="1901" spans="23:24">
      <c r="W1901" s="65"/>
      <c r="X1901" s="65"/>
    </row>
    <row r="1902" spans="23:24">
      <c r="W1902" s="65"/>
      <c r="X1902" s="65"/>
    </row>
    <row r="1903" spans="23:24">
      <c r="W1903" s="65"/>
      <c r="X1903" s="65"/>
    </row>
    <row r="1904" spans="23:24">
      <c r="W1904" s="65"/>
      <c r="X1904" s="65"/>
    </row>
    <row r="1905" spans="23:24">
      <c r="W1905" s="65"/>
      <c r="X1905" s="65"/>
    </row>
    <row r="1906" spans="23:24">
      <c r="W1906" s="65"/>
      <c r="X1906" s="65"/>
    </row>
    <row r="1907" spans="23:24">
      <c r="W1907" s="65"/>
      <c r="X1907" s="65"/>
    </row>
    <row r="1908" spans="23:24">
      <c r="W1908" s="65"/>
      <c r="X1908" s="65"/>
    </row>
    <row r="1909" spans="23:24">
      <c r="W1909" s="65"/>
      <c r="X1909" s="65"/>
    </row>
    <row r="1910" spans="23:24">
      <c r="W1910" s="65"/>
      <c r="X1910" s="65"/>
    </row>
    <row r="1911" spans="23:24">
      <c r="W1911" s="65"/>
      <c r="X1911" s="65"/>
    </row>
    <row r="1912" spans="23:24">
      <c r="W1912" s="65"/>
      <c r="X1912" s="65"/>
    </row>
    <row r="1913" spans="23:24">
      <c r="W1913" s="65"/>
      <c r="X1913" s="65"/>
    </row>
    <row r="1914" spans="23:24">
      <c r="W1914" s="65"/>
      <c r="X1914" s="65"/>
    </row>
    <row r="1915" spans="23:24">
      <c r="W1915" s="65"/>
      <c r="X1915" s="65"/>
    </row>
    <row r="1916" spans="23:24">
      <c r="W1916" s="65"/>
      <c r="X1916" s="65"/>
    </row>
    <row r="1917" spans="23:24">
      <c r="W1917" s="65"/>
      <c r="X1917" s="65"/>
    </row>
    <row r="1918" spans="23:24">
      <c r="W1918" s="65"/>
      <c r="X1918" s="65"/>
    </row>
    <row r="1919" spans="23:24">
      <c r="W1919" s="65"/>
      <c r="X1919" s="65"/>
    </row>
    <row r="1920" spans="23:24">
      <c r="W1920" s="65"/>
      <c r="X1920" s="65"/>
    </row>
    <row r="1921" spans="23:24">
      <c r="W1921" s="65"/>
      <c r="X1921" s="65"/>
    </row>
    <row r="1922" spans="23:24">
      <c r="W1922" s="65"/>
      <c r="X1922" s="65"/>
    </row>
    <row r="1923" spans="23:24">
      <c r="W1923" s="65"/>
      <c r="X1923" s="65"/>
    </row>
    <row r="1924" spans="23:24">
      <c r="W1924" s="65"/>
      <c r="X1924" s="65"/>
    </row>
    <row r="1925" spans="23:24">
      <c r="W1925" s="65"/>
      <c r="X1925" s="65"/>
    </row>
    <row r="1926" spans="23:24">
      <c r="W1926" s="65"/>
      <c r="X1926" s="65"/>
    </row>
    <row r="1927" spans="23:24">
      <c r="W1927" s="65"/>
      <c r="X1927" s="65"/>
    </row>
    <row r="1928" spans="23:24">
      <c r="W1928" s="65"/>
      <c r="X1928" s="65"/>
    </row>
    <row r="1929" spans="23:24">
      <c r="W1929" s="65"/>
      <c r="X1929" s="65"/>
    </row>
    <row r="1930" spans="23:24">
      <c r="W1930" s="65"/>
      <c r="X1930" s="65"/>
    </row>
    <row r="1931" spans="23:24">
      <c r="W1931" s="65"/>
      <c r="X1931" s="65"/>
    </row>
    <row r="1932" spans="23:24">
      <c r="W1932" s="65"/>
      <c r="X1932" s="65"/>
    </row>
    <row r="1933" spans="23:24">
      <c r="W1933" s="65"/>
      <c r="X1933" s="65"/>
    </row>
    <row r="1934" spans="23:24">
      <c r="W1934" s="65"/>
      <c r="X1934" s="65"/>
    </row>
    <row r="1935" spans="23:24">
      <c r="W1935" s="65"/>
      <c r="X1935" s="65"/>
    </row>
    <row r="1936" spans="23:24">
      <c r="W1936" s="65"/>
      <c r="X1936" s="65"/>
    </row>
    <row r="1937" spans="23:24">
      <c r="W1937" s="65"/>
      <c r="X1937" s="65"/>
    </row>
    <row r="1938" spans="23:24">
      <c r="W1938" s="65"/>
      <c r="X1938" s="65"/>
    </row>
    <row r="1939" spans="23:24">
      <c r="W1939" s="65"/>
      <c r="X1939" s="65"/>
    </row>
    <row r="1940" spans="23:24">
      <c r="W1940" s="65"/>
      <c r="X1940" s="65"/>
    </row>
    <row r="1941" spans="23:24">
      <c r="W1941" s="65"/>
      <c r="X1941" s="65"/>
    </row>
    <row r="1942" spans="23:24">
      <c r="W1942" s="65"/>
      <c r="X1942" s="65"/>
    </row>
    <row r="1943" spans="23:24">
      <c r="W1943" s="65"/>
      <c r="X1943" s="65"/>
    </row>
    <row r="1944" spans="23:24">
      <c r="W1944" s="65"/>
      <c r="X1944" s="65"/>
    </row>
    <row r="1945" spans="23:24">
      <c r="W1945" s="65"/>
      <c r="X1945" s="65"/>
    </row>
    <row r="1946" spans="23:24">
      <c r="W1946" s="65"/>
      <c r="X1946" s="65"/>
    </row>
    <row r="1947" spans="23:24">
      <c r="W1947" s="65"/>
      <c r="X1947" s="65"/>
    </row>
    <row r="1948" spans="23:24">
      <c r="W1948" s="65"/>
      <c r="X1948" s="65"/>
    </row>
    <row r="1949" spans="23:24">
      <c r="W1949" s="65"/>
      <c r="X1949" s="65"/>
    </row>
    <row r="1950" spans="23:24">
      <c r="W1950" s="65"/>
      <c r="X1950" s="65"/>
    </row>
    <row r="1951" spans="23:24">
      <c r="W1951" s="65"/>
      <c r="X1951" s="65"/>
    </row>
    <row r="1952" spans="23:24">
      <c r="W1952" s="65"/>
      <c r="X1952" s="65"/>
    </row>
    <row r="1953" spans="23:24">
      <c r="W1953" s="65"/>
      <c r="X1953" s="65"/>
    </row>
    <row r="1954" spans="23:24">
      <c r="W1954" s="65"/>
      <c r="X1954" s="65"/>
    </row>
    <row r="1955" spans="23:24">
      <c r="W1955" s="65"/>
      <c r="X1955" s="65"/>
    </row>
    <row r="1956" spans="23:24">
      <c r="W1956" s="65"/>
      <c r="X1956" s="65"/>
    </row>
    <row r="1957" spans="23:24">
      <c r="W1957" s="65"/>
      <c r="X1957" s="65"/>
    </row>
    <row r="1958" spans="23:24">
      <c r="W1958" s="65"/>
      <c r="X1958" s="65"/>
    </row>
    <row r="1959" spans="23:24">
      <c r="W1959" s="65"/>
      <c r="X1959" s="65"/>
    </row>
    <row r="1960" spans="23:24">
      <c r="W1960" s="65"/>
      <c r="X1960" s="65"/>
    </row>
    <row r="1961" spans="23:24">
      <c r="W1961" s="65"/>
      <c r="X1961" s="65"/>
    </row>
    <row r="1962" spans="23:24">
      <c r="W1962" s="65"/>
      <c r="X1962" s="65"/>
    </row>
    <row r="1963" spans="23:24">
      <c r="W1963" s="65"/>
      <c r="X1963" s="65"/>
    </row>
    <row r="1964" spans="23:24">
      <c r="W1964" s="65"/>
      <c r="X1964" s="65"/>
    </row>
    <row r="1965" spans="23:24">
      <c r="W1965" s="65"/>
      <c r="X1965" s="65"/>
    </row>
    <row r="1966" spans="23:24">
      <c r="W1966" s="65"/>
      <c r="X1966" s="65"/>
    </row>
    <row r="1967" spans="23:24">
      <c r="W1967" s="65"/>
      <c r="X1967" s="65"/>
    </row>
    <row r="1968" spans="23:24">
      <c r="W1968" s="65"/>
      <c r="X1968" s="65"/>
    </row>
    <row r="1969" spans="23:24">
      <c r="W1969" s="65"/>
      <c r="X1969" s="65"/>
    </row>
    <row r="1970" spans="23:24">
      <c r="W1970" s="65"/>
      <c r="X1970" s="65"/>
    </row>
    <row r="1971" spans="23:24">
      <c r="W1971" s="65"/>
      <c r="X1971" s="65"/>
    </row>
    <row r="1972" spans="23:24">
      <c r="W1972" s="65"/>
      <c r="X1972" s="65"/>
    </row>
    <row r="1973" spans="23:24">
      <c r="W1973" s="65"/>
      <c r="X1973" s="65"/>
    </row>
    <row r="1974" spans="23:24">
      <c r="W1974" s="65"/>
      <c r="X1974" s="65"/>
    </row>
    <row r="1975" spans="23:24">
      <c r="W1975" s="65"/>
      <c r="X1975" s="65"/>
    </row>
    <row r="1976" spans="23:24">
      <c r="W1976" s="65"/>
      <c r="X1976" s="65"/>
    </row>
    <row r="1977" spans="23:24">
      <c r="W1977" s="65"/>
      <c r="X1977" s="65"/>
    </row>
    <row r="1978" spans="23:24">
      <c r="W1978" s="65"/>
      <c r="X1978" s="65"/>
    </row>
    <row r="1979" spans="23:24">
      <c r="W1979" s="65"/>
      <c r="X1979" s="65"/>
    </row>
    <row r="1980" spans="23:24">
      <c r="W1980" s="65"/>
      <c r="X1980" s="65"/>
    </row>
    <row r="1981" spans="23:24">
      <c r="W1981" s="65"/>
      <c r="X1981" s="65"/>
    </row>
    <row r="1982" spans="23:24">
      <c r="W1982" s="65"/>
      <c r="X1982" s="65"/>
    </row>
    <row r="1983" spans="23:24">
      <c r="W1983" s="65"/>
      <c r="X1983" s="65"/>
    </row>
    <row r="1984" spans="23:24">
      <c r="W1984" s="65"/>
      <c r="X1984" s="65"/>
    </row>
    <row r="1985" spans="23:24">
      <c r="W1985" s="65"/>
      <c r="X1985" s="65"/>
    </row>
    <row r="1986" spans="23:24">
      <c r="W1986" s="65"/>
      <c r="X1986" s="65"/>
    </row>
    <row r="1987" spans="23:24">
      <c r="W1987" s="65"/>
      <c r="X1987" s="65"/>
    </row>
    <row r="1988" spans="23:24">
      <c r="W1988" s="65"/>
      <c r="X1988" s="65"/>
    </row>
    <row r="1989" spans="23:24">
      <c r="W1989" s="65"/>
      <c r="X1989" s="65"/>
    </row>
    <row r="1990" spans="23:24">
      <c r="W1990" s="65"/>
      <c r="X1990" s="65"/>
    </row>
    <row r="1991" spans="23:24">
      <c r="W1991" s="65"/>
      <c r="X1991" s="65"/>
    </row>
    <row r="1992" spans="23:24">
      <c r="W1992" s="65"/>
      <c r="X1992" s="65"/>
    </row>
    <row r="1993" spans="23:24">
      <c r="W1993" s="65"/>
      <c r="X1993" s="65"/>
    </row>
    <row r="1994" spans="23:24">
      <c r="W1994" s="65"/>
      <c r="X1994" s="65"/>
    </row>
    <row r="1995" spans="23:24">
      <c r="W1995" s="65"/>
      <c r="X1995" s="65"/>
    </row>
    <row r="1996" spans="23:24">
      <c r="W1996" s="65"/>
      <c r="X1996" s="65"/>
    </row>
    <row r="1997" spans="23:24">
      <c r="W1997" s="65"/>
      <c r="X1997" s="65"/>
    </row>
    <row r="1998" spans="23:24">
      <c r="W1998" s="65"/>
      <c r="X1998" s="65"/>
    </row>
    <row r="1999" spans="23:24">
      <c r="W1999" s="65"/>
      <c r="X1999" s="65"/>
    </row>
    <row r="2000" spans="23:24">
      <c r="W2000" s="65"/>
      <c r="X2000" s="65"/>
    </row>
    <row r="2001" spans="23:24">
      <c r="W2001" s="65"/>
      <c r="X2001" s="65"/>
    </row>
    <row r="2002" spans="23:24">
      <c r="W2002" s="65"/>
      <c r="X2002" s="65"/>
    </row>
    <row r="2003" spans="23:24">
      <c r="W2003" s="65"/>
      <c r="X2003" s="65"/>
    </row>
    <row r="2004" spans="23:24">
      <c r="W2004" s="65"/>
      <c r="X2004" s="65"/>
    </row>
    <row r="2005" spans="23:24">
      <c r="W2005" s="65"/>
      <c r="X2005" s="65"/>
    </row>
    <row r="2006" spans="23:24">
      <c r="W2006" s="65"/>
      <c r="X2006" s="65"/>
    </row>
    <row r="2007" spans="23:24">
      <c r="W2007" s="65"/>
      <c r="X2007" s="65"/>
    </row>
    <row r="2008" spans="23:24">
      <c r="W2008" s="65"/>
      <c r="X2008" s="65"/>
    </row>
    <row r="2009" spans="23:24">
      <c r="W2009" s="65"/>
      <c r="X2009" s="65"/>
    </row>
    <row r="2010" spans="23:24">
      <c r="W2010" s="65"/>
      <c r="X2010" s="65"/>
    </row>
    <row r="2011" spans="23:24">
      <c r="W2011" s="65"/>
      <c r="X2011" s="65"/>
    </row>
    <row r="2012" spans="23:24">
      <c r="W2012" s="65"/>
      <c r="X2012" s="65"/>
    </row>
    <row r="2013" spans="23:24">
      <c r="W2013" s="65"/>
      <c r="X2013" s="65"/>
    </row>
    <row r="2014" spans="23:24">
      <c r="W2014" s="65"/>
      <c r="X2014" s="65"/>
    </row>
    <row r="2015" spans="23:24">
      <c r="W2015" s="65"/>
      <c r="X2015" s="65"/>
    </row>
    <row r="2016" spans="23:24">
      <c r="W2016" s="65"/>
      <c r="X2016" s="65"/>
    </row>
    <row r="2017" spans="23:24">
      <c r="W2017" s="65"/>
      <c r="X2017" s="65"/>
    </row>
    <row r="2018" spans="23:24">
      <c r="W2018" s="65"/>
      <c r="X2018" s="65"/>
    </row>
    <row r="2019" spans="23:24">
      <c r="W2019" s="65"/>
      <c r="X2019" s="65"/>
    </row>
    <row r="2020" spans="23:24">
      <c r="W2020" s="65"/>
      <c r="X2020" s="65"/>
    </row>
    <row r="2021" spans="23:24">
      <c r="W2021" s="65"/>
      <c r="X2021" s="65"/>
    </row>
    <row r="2022" spans="23:24">
      <c r="W2022" s="65"/>
      <c r="X2022" s="65"/>
    </row>
    <row r="2023" spans="23:24">
      <c r="W2023" s="65"/>
      <c r="X2023" s="65"/>
    </row>
    <row r="2024" spans="23:24">
      <c r="W2024" s="65"/>
      <c r="X2024" s="65"/>
    </row>
    <row r="2025" spans="23:24">
      <c r="W2025" s="65"/>
      <c r="X2025" s="65"/>
    </row>
    <row r="2026" spans="23:24">
      <c r="W2026" s="65"/>
      <c r="X2026" s="65"/>
    </row>
    <row r="2027" spans="23:24">
      <c r="W2027" s="65"/>
      <c r="X2027" s="65"/>
    </row>
    <row r="2028" spans="23:24">
      <c r="W2028" s="65"/>
      <c r="X2028" s="65"/>
    </row>
    <row r="2029" spans="23:24">
      <c r="W2029" s="65"/>
      <c r="X2029" s="65"/>
    </row>
    <row r="2030" spans="23:24">
      <c r="W2030" s="65"/>
      <c r="X2030" s="65"/>
    </row>
    <row r="2031" spans="23:24">
      <c r="W2031" s="65"/>
      <c r="X2031" s="65"/>
    </row>
    <row r="2032" spans="23:24">
      <c r="W2032" s="65"/>
      <c r="X2032" s="65"/>
    </row>
    <row r="2033" spans="23:24">
      <c r="W2033" s="65"/>
      <c r="X2033" s="65"/>
    </row>
    <row r="2034" spans="23:24">
      <c r="W2034" s="65"/>
      <c r="X2034" s="65"/>
    </row>
    <row r="2035" spans="23:24">
      <c r="W2035" s="65"/>
      <c r="X2035" s="65"/>
    </row>
    <row r="2036" spans="23:24">
      <c r="W2036" s="65"/>
      <c r="X2036" s="65"/>
    </row>
    <row r="2037" spans="23:24">
      <c r="W2037" s="65"/>
      <c r="X2037" s="65"/>
    </row>
    <row r="2038" spans="23:24">
      <c r="W2038" s="65"/>
      <c r="X2038" s="65"/>
    </row>
    <row r="2039" spans="23:24">
      <c r="W2039" s="65"/>
      <c r="X2039" s="65"/>
    </row>
    <row r="2040" spans="23:24">
      <c r="W2040" s="65"/>
      <c r="X2040" s="65"/>
    </row>
    <row r="2041" spans="23:24">
      <c r="W2041" s="65"/>
      <c r="X2041" s="65"/>
    </row>
    <row r="2042" spans="23:24">
      <c r="W2042" s="65"/>
      <c r="X2042" s="65"/>
    </row>
    <row r="2043" spans="23:24">
      <c r="W2043" s="65"/>
      <c r="X2043" s="65"/>
    </row>
    <row r="2044" spans="23:24">
      <c r="W2044" s="65"/>
      <c r="X2044" s="65"/>
    </row>
    <row r="2045" spans="23:24">
      <c r="W2045" s="65"/>
      <c r="X2045" s="65"/>
    </row>
    <row r="2046" spans="23:24">
      <c r="W2046" s="65"/>
      <c r="X2046" s="65"/>
    </row>
    <row r="2047" spans="23:24">
      <c r="W2047" s="65"/>
      <c r="X2047" s="65"/>
    </row>
    <row r="2048" spans="23:24">
      <c r="W2048" s="65"/>
      <c r="X2048" s="65"/>
    </row>
    <row r="2049" spans="23:24">
      <c r="W2049" s="65"/>
      <c r="X2049" s="65"/>
    </row>
    <row r="2050" spans="23:24">
      <c r="W2050" s="65"/>
      <c r="X2050" s="65"/>
    </row>
    <row r="2051" spans="23:24">
      <c r="W2051" s="65"/>
      <c r="X2051" s="65"/>
    </row>
    <row r="2052" spans="23:24">
      <c r="W2052" s="65"/>
      <c r="X2052" s="65"/>
    </row>
    <row r="2053" spans="23:24">
      <c r="W2053" s="65"/>
      <c r="X2053" s="65"/>
    </row>
    <row r="2054" spans="23:24">
      <c r="W2054" s="65"/>
      <c r="X2054" s="65"/>
    </row>
    <row r="2055" spans="23:24">
      <c r="W2055" s="65"/>
      <c r="X2055" s="65"/>
    </row>
    <row r="2056" spans="23:24">
      <c r="W2056" s="65"/>
      <c r="X2056" s="65"/>
    </row>
    <row r="2057" spans="23:24">
      <c r="W2057" s="65"/>
      <c r="X2057" s="65"/>
    </row>
    <row r="2058" spans="23:24">
      <c r="W2058" s="65"/>
      <c r="X2058" s="65"/>
    </row>
    <row r="2059" spans="23:24">
      <c r="W2059" s="65"/>
      <c r="X2059" s="65"/>
    </row>
    <row r="2060" spans="23:24">
      <c r="W2060" s="65"/>
      <c r="X2060" s="65"/>
    </row>
    <row r="2061" spans="23:24">
      <c r="W2061" s="65"/>
      <c r="X2061" s="65"/>
    </row>
    <row r="2062" spans="23:24">
      <c r="W2062" s="65"/>
      <c r="X2062" s="65"/>
    </row>
    <row r="2063" spans="23:24">
      <c r="W2063" s="65"/>
      <c r="X2063" s="65"/>
    </row>
    <row r="2064" spans="23:24">
      <c r="W2064" s="65"/>
      <c r="X2064" s="65"/>
    </row>
    <row r="2065" spans="23:24">
      <c r="W2065" s="65"/>
      <c r="X2065" s="65"/>
    </row>
    <row r="2066" spans="23:24">
      <c r="W2066" s="65"/>
      <c r="X2066" s="65"/>
    </row>
    <row r="2067" spans="23:24">
      <c r="W2067" s="65"/>
      <c r="X2067" s="65"/>
    </row>
    <row r="2068" spans="23:24">
      <c r="W2068" s="65"/>
      <c r="X2068" s="65"/>
    </row>
    <row r="2069" spans="23:24">
      <c r="W2069" s="65"/>
      <c r="X2069" s="65"/>
    </row>
    <row r="2070" spans="23:24">
      <c r="W2070" s="65"/>
      <c r="X2070" s="65"/>
    </row>
    <row r="2071" spans="23:24">
      <c r="W2071" s="65"/>
      <c r="X2071" s="65"/>
    </row>
    <row r="2072" spans="23:24">
      <c r="W2072" s="65"/>
      <c r="X2072" s="65"/>
    </row>
    <row r="2073" spans="23:24">
      <c r="W2073" s="65"/>
      <c r="X2073" s="65"/>
    </row>
    <row r="2074" spans="23:24">
      <c r="W2074" s="65"/>
      <c r="X2074" s="65"/>
    </row>
    <row r="2075" spans="23:24">
      <c r="W2075" s="65"/>
      <c r="X2075" s="65"/>
    </row>
    <row r="2076" spans="23:24">
      <c r="W2076" s="65"/>
      <c r="X2076" s="65"/>
    </row>
    <row r="2077" spans="23:24">
      <c r="W2077" s="65"/>
      <c r="X2077" s="65"/>
    </row>
    <row r="2078" spans="23:24">
      <c r="W2078" s="65"/>
      <c r="X2078" s="65"/>
    </row>
    <row r="2079" spans="23:24">
      <c r="W2079" s="65"/>
      <c r="X2079" s="65"/>
    </row>
    <row r="2080" spans="23:24">
      <c r="W2080" s="65"/>
      <c r="X2080" s="65"/>
    </row>
    <row r="2081" spans="23:24">
      <c r="W2081" s="65"/>
      <c r="X2081" s="65"/>
    </row>
    <row r="2082" spans="23:24">
      <c r="W2082" s="65"/>
      <c r="X2082" s="65"/>
    </row>
    <row r="2083" spans="23:24">
      <c r="W2083" s="65"/>
      <c r="X2083" s="65"/>
    </row>
    <row r="2084" spans="23:24">
      <c r="W2084" s="65"/>
      <c r="X2084" s="65"/>
    </row>
    <row r="2085" spans="23:24">
      <c r="W2085" s="65"/>
      <c r="X2085" s="65"/>
    </row>
    <row r="2086" spans="23:24">
      <c r="W2086" s="65"/>
      <c r="X2086" s="65"/>
    </row>
    <row r="2087" spans="23:24">
      <c r="W2087" s="65"/>
      <c r="X2087" s="65"/>
    </row>
    <row r="2088" spans="23:24">
      <c r="W2088" s="65"/>
      <c r="X2088" s="65"/>
    </row>
    <row r="2089" spans="23:24">
      <c r="W2089" s="65"/>
      <c r="X2089" s="65"/>
    </row>
    <row r="2090" spans="23:24">
      <c r="W2090" s="65"/>
      <c r="X2090" s="65"/>
    </row>
    <row r="2091" spans="23:24">
      <c r="W2091" s="65"/>
      <c r="X2091" s="65"/>
    </row>
    <row r="2092" spans="23:24">
      <c r="W2092" s="65"/>
      <c r="X2092" s="65"/>
    </row>
    <row r="2093" spans="23:24">
      <c r="W2093" s="65"/>
      <c r="X2093" s="65"/>
    </row>
    <row r="2094" spans="23:24">
      <c r="W2094" s="65"/>
      <c r="X2094" s="65"/>
    </row>
    <row r="2095" spans="23:24">
      <c r="W2095" s="65"/>
      <c r="X2095" s="65"/>
    </row>
    <row r="2096" spans="23:24">
      <c r="W2096" s="65"/>
      <c r="X2096" s="65"/>
    </row>
    <row r="2097" spans="23:24">
      <c r="W2097" s="65"/>
      <c r="X2097" s="65"/>
    </row>
    <row r="2098" spans="23:24">
      <c r="W2098" s="65"/>
      <c r="X2098" s="65"/>
    </row>
    <row r="2099" spans="23:24">
      <c r="W2099" s="65"/>
      <c r="X2099" s="65"/>
    </row>
    <row r="2100" spans="23:24">
      <c r="W2100" s="65"/>
      <c r="X2100" s="65"/>
    </row>
    <row r="2101" spans="23:24">
      <c r="W2101" s="65"/>
      <c r="X2101" s="65"/>
    </row>
    <row r="2102" spans="23:24">
      <c r="W2102" s="65"/>
      <c r="X2102" s="65"/>
    </row>
    <row r="2103" spans="23:24">
      <c r="W2103" s="65"/>
      <c r="X2103" s="65"/>
    </row>
    <row r="2104" spans="23:24">
      <c r="W2104" s="65"/>
      <c r="X2104" s="65"/>
    </row>
    <row r="2105" spans="23:24">
      <c r="W2105" s="65"/>
      <c r="X2105" s="65"/>
    </row>
    <row r="2106" spans="23:24">
      <c r="W2106" s="65"/>
      <c r="X2106" s="65"/>
    </row>
    <row r="2107" spans="23:24">
      <c r="W2107" s="65"/>
      <c r="X2107" s="65"/>
    </row>
    <row r="2108" spans="23:24">
      <c r="W2108" s="65"/>
      <c r="X2108" s="65"/>
    </row>
    <row r="2109" spans="23:24">
      <c r="W2109" s="65"/>
      <c r="X2109" s="65"/>
    </row>
    <row r="2110" spans="23:24">
      <c r="W2110" s="65"/>
      <c r="X2110" s="65"/>
    </row>
    <row r="2111" spans="23:24">
      <c r="W2111" s="65"/>
      <c r="X2111" s="65"/>
    </row>
    <row r="2112" spans="23:24">
      <c r="W2112" s="65"/>
      <c r="X2112" s="65"/>
    </row>
    <row r="2113" spans="23:24">
      <c r="W2113" s="65"/>
      <c r="X2113" s="65"/>
    </row>
    <row r="2114" spans="23:24">
      <c r="W2114" s="65"/>
      <c r="X2114" s="65"/>
    </row>
    <row r="2115" spans="23:24">
      <c r="W2115" s="65"/>
      <c r="X2115" s="65"/>
    </row>
    <row r="2116" spans="23:24">
      <c r="W2116" s="65"/>
      <c r="X2116" s="65"/>
    </row>
    <row r="2117" spans="23:24">
      <c r="W2117" s="65"/>
      <c r="X2117" s="65"/>
    </row>
    <row r="2118" spans="23:24">
      <c r="W2118" s="65"/>
      <c r="X2118" s="65"/>
    </row>
    <row r="2119" spans="23:24">
      <c r="W2119" s="65"/>
      <c r="X2119" s="65"/>
    </row>
    <row r="2120" spans="23:24">
      <c r="W2120" s="65"/>
      <c r="X2120" s="65"/>
    </row>
    <row r="2121" spans="23:24">
      <c r="W2121" s="65"/>
      <c r="X2121" s="65"/>
    </row>
    <row r="2122" spans="23:24">
      <c r="W2122" s="65"/>
      <c r="X2122" s="65"/>
    </row>
    <row r="2123" spans="23:24">
      <c r="W2123" s="65"/>
      <c r="X2123" s="65"/>
    </row>
    <row r="2124" spans="23:24">
      <c r="W2124" s="65"/>
      <c r="X2124" s="65"/>
    </row>
    <row r="2125" spans="23:24">
      <c r="W2125" s="65"/>
      <c r="X2125" s="65"/>
    </row>
    <row r="2126" spans="23:24">
      <c r="W2126" s="65"/>
      <c r="X2126" s="65"/>
    </row>
    <row r="2127" spans="23:24">
      <c r="W2127" s="65"/>
      <c r="X2127" s="65"/>
    </row>
    <row r="2128" spans="23:24">
      <c r="W2128" s="65"/>
      <c r="X2128" s="65"/>
    </row>
    <row r="2129" spans="23:24">
      <c r="W2129" s="65"/>
      <c r="X2129" s="65"/>
    </row>
    <row r="2130" spans="23:24">
      <c r="W2130" s="65"/>
      <c r="X2130" s="65"/>
    </row>
    <row r="2131" spans="23:24">
      <c r="W2131" s="65"/>
      <c r="X2131" s="65"/>
    </row>
    <row r="2132" spans="23:24">
      <c r="W2132" s="65"/>
      <c r="X2132" s="65"/>
    </row>
    <row r="2133" spans="23:24">
      <c r="W2133" s="65"/>
      <c r="X2133" s="65"/>
    </row>
    <row r="2134" spans="23:24">
      <c r="W2134" s="65"/>
      <c r="X2134" s="65"/>
    </row>
    <row r="2135" spans="23:24">
      <c r="W2135" s="65"/>
      <c r="X2135" s="65"/>
    </row>
    <row r="2136" spans="23:24">
      <c r="W2136" s="65"/>
      <c r="X2136" s="65"/>
    </row>
    <row r="2137" spans="23:24">
      <c r="W2137" s="65"/>
      <c r="X2137" s="65"/>
    </row>
    <row r="2138" spans="23:24">
      <c r="W2138" s="65"/>
      <c r="X2138" s="65"/>
    </row>
    <row r="2139" spans="23:24">
      <c r="W2139" s="65"/>
      <c r="X2139" s="65"/>
    </row>
    <row r="2140" spans="23:24">
      <c r="W2140" s="65"/>
      <c r="X2140" s="65"/>
    </row>
    <row r="2141" spans="23:24">
      <c r="W2141" s="65"/>
      <c r="X2141" s="65"/>
    </row>
    <row r="2142" spans="23:24">
      <c r="W2142" s="65"/>
      <c r="X2142" s="65"/>
    </row>
    <row r="2143" spans="23:24">
      <c r="W2143" s="65"/>
      <c r="X2143" s="65"/>
    </row>
    <row r="2144" spans="23:24">
      <c r="W2144" s="65"/>
      <c r="X2144" s="65"/>
    </row>
    <row r="2145" spans="23:24">
      <c r="W2145" s="65"/>
      <c r="X2145" s="65"/>
    </row>
    <row r="2146" spans="23:24">
      <c r="W2146" s="65"/>
      <c r="X2146" s="65"/>
    </row>
    <row r="2147" spans="23:24">
      <c r="W2147" s="65"/>
      <c r="X2147" s="65"/>
    </row>
    <row r="2148" spans="23:24">
      <c r="W2148" s="65"/>
      <c r="X2148" s="65"/>
    </row>
    <row r="2149" spans="23:24">
      <c r="W2149" s="65"/>
      <c r="X2149" s="65"/>
    </row>
    <row r="2150" spans="23:24">
      <c r="W2150" s="65"/>
      <c r="X2150" s="65"/>
    </row>
    <row r="2151" spans="23:24">
      <c r="W2151" s="65"/>
      <c r="X2151" s="65"/>
    </row>
    <row r="2152" spans="23:24">
      <c r="W2152" s="65"/>
      <c r="X2152" s="65"/>
    </row>
    <row r="2153" spans="23:24">
      <c r="W2153" s="65"/>
      <c r="X2153" s="65"/>
    </row>
    <row r="2154" spans="23:24">
      <c r="W2154" s="65"/>
      <c r="X2154" s="65"/>
    </row>
    <row r="2155" spans="23:24">
      <c r="W2155" s="65"/>
      <c r="X2155" s="65"/>
    </row>
    <row r="2156" spans="23:24">
      <c r="W2156" s="65"/>
      <c r="X2156" s="65"/>
    </row>
    <row r="2157" spans="23:24">
      <c r="W2157" s="65"/>
      <c r="X2157" s="65"/>
    </row>
    <row r="2158" spans="23:24">
      <c r="W2158" s="65"/>
      <c r="X2158" s="65"/>
    </row>
    <row r="2159" spans="23:24">
      <c r="W2159" s="65"/>
      <c r="X2159" s="65"/>
    </row>
    <row r="2160" spans="23:24">
      <c r="W2160" s="65"/>
      <c r="X2160" s="65"/>
    </row>
    <row r="2161" spans="23:24">
      <c r="W2161" s="65"/>
      <c r="X2161" s="65"/>
    </row>
    <row r="2162" spans="23:24">
      <c r="W2162" s="65"/>
      <c r="X2162" s="65"/>
    </row>
    <row r="2163" spans="23:24">
      <c r="W2163" s="65"/>
      <c r="X2163" s="65"/>
    </row>
    <row r="2164" spans="23:24">
      <c r="W2164" s="65"/>
      <c r="X2164" s="65"/>
    </row>
    <row r="2165" spans="23:24">
      <c r="W2165" s="65"/>
      <c r="X2165" s="65"/>
    </row>
    <row r="2166" spans="23:24">
      <c r="W2166" s="65"/>
      <c r="X2166" s="65"/>
    </row>
    <row r="2167" spans="23:24">
      <c r="W2167" s="65"/>
      <c r="X2167" s="65"/>
    </row>
    <row r="2168" spans="23:24">
      <c r="W2168" s="65"/>
      <c r="X2168" s="65"/>
    </row>
    <row r="2169" spans="23:24">
      <c r="W2169" s="65"/>
      <c r="X2169" s="65"/>
    </row>
    <row r="2170" spans="23:24">
      <c r="W2170" s="65"/>
      <c r="X2170" s="65"/>
    </row>
    <row r="2171" spans="23:24">
      <c r="W2171" s="65"/>
      <c r="X2171" s="65"/>
    </row>
    <row r="2172" spans="23:24">
      <c r="W2172" s="65"/>
      <c r="X2172" s="65"/>
    </row>
    <row r="2173" spans="23:24">
      <c r="W2173" s="65"/>
      <c r="X2173" s="65"/>
    </row>
    <row r="2174" spans="23:24">
      <c r="W2174" s="65"/>
      <c r="X2174" s="65"/>
    </row>
    <row r="2175" spans="23:24">
      <c r="W2175" s="65"/>
      <c r="X2175" s="65"/>
    </row>
    <row r="2176" spans="23:24">
      <c r="W2176" s="65"/>
      <c r="X2176" s="65"/>
    </row>
    <row r="2177" spans="23:24">
      <c r="W2177" s="65"/>
      <c r="X2177" s="65"/>
    </row>
    <row r="2178" spans="23:24">
      <c r="W2178" s="65"/>
      <c r="X2178" s="65"/>
    </row>
    <row r="2179" spans="23:24">
      <c r="W2179" s="65"/>
      <c r="X2179" s="65"/>
    </row>
    <row r="2180" spans="23:24">
      <c r="W2180" s="65"/>
      <c r="X2180" s="65"/>
    </row>
    <row r="2181" spans="23:24">
      <c r="W2181" s="65"/>
      <c r="X2181" s="65"/>
    </row>
    <row r="2182" spans="23:24">
      <c r="W2182" s="65"/>
      <c r="X2182" s="65"/>
    </row>
    <row r="2183" spans="23:24">
      <c r="W2183" s="65"/>
      <c r="X2183" s="65"/>
    </row>
    <row r="2184" spans="23:24">
      <c r="W2184" s="65"/>
      <c r="X2184" s="65"/>
    </row>
    <row r="2185" spans="23:24">
      <c r="W2185" s="65"/>
      <c r="X2185" s="65"/>
    </row>
    <row r="2186" spans="23:24">
      <c r="W2186" s="65"/>
      <c r="X2186" s="65"/>
    </row>
    <row r="2187" spans="23:24">
      <c r="W2187" s="65"/>
      <c r="X2187" s="65"/>
    </row>
    <row r="2188" spans="23:24">
      <c r="W2188" s="65"/>
      <c r="X2188" s="65"/>
    </row>
    <row r="2189" spans="23:24">
      <c r="W2189" s="65"/>
      <c r="X2189" s="65"/>
    </row>
    <row r="2190" spans="23:24">
      <c r="W2190" s="65"/>
      <c r="X2190" s="65"/>
    </row>
    <row r="2191" spans="23:24">
      <c r="W2191" s="65"/>
      <c r="X2191" s="65"/>
    </row>
    <row r="2192" spans="23:24">
      <c r="W2192" s="65"/>
      <c r="X2192" s="65"/>
    </row>
    <row r="2193" spans="23:24">
      <c r="W2193" s="65"/>
      <c r="X2193" s="65"/>
    </row>
    <row r="2194" spans="23:24">
      <c r="W2194" s="65"/>
      <c r="X2194" s="65"/>
    </row>
    <row r="2195" spans="23:24">
      <c r="W2195" s="65"/>
      <c r="X2195" s="65"/>
    </row>
    <row r="2196" spans="23:24">
      <c r="W2196" s="65"/>
      <c r="X2196" s="65"/>
    </row>
    <row r="2197" spans="23:24">
      <c r="W2197" s="65"/>
      <c r="X2197" s="65"/>
    </row>
    <row r="2198" spans="23:24">
      <c r="W2198" s="65"/>
      <c r="X2198" s="65"/>
    </row>
    <row r="2199" spans="23:24">
      <c r="W2199" s="65"/>
      <c r="X2199" s="65"/>
    </row>
    <row r="2200" spans="23:24">
      <c r="W2200" s="65"/>
      <c r="X2200" s="65"/>
    </row>
    <row r="2201" spans="23:24">
      <c r="W2201" s="65"/>
      <c r="X2201" s="65"/>
    </row>
    <row r="2202" spans="23:24">
      <c r="W2202" s="65"/>
      <c r="X2202" s="65"/>
    </row>
    <row r="2203" spans="23:24">
      <c r="W2203" s="65"/>
      <c r="X2203" s="65"/>
    </row>
    <row r="2204" spans="23:24">
      <c r="W2204" s="65"/>
      <c r="X2204" s="65"/>
    </row>
    <row r="2205" spans="23:24">
      <c r="W2205" s="65"/>
      <c r="X2205" s="65"/>
    </row>
    <row r="2206" spans="23:24">
      <c r="W2206" s="65"/>
      <c r="X2206" s="65"/>
    </row>
    <row r="2207" spans="23:24">
      <c r="W2207" s="65"/>
      <c r="X2207" s="65"/>
    </row>
    <row r="2208" spans="23:24">
      <c r="W2208" s="65"/>
      <c r="X2208" s="65"/>
    </row>
    <row r="2209" spans="23:24">
      <c r="W2209" s="65"/>
      <c r="X2209" s="65"/>
    </row>
    <row r="2210" spans="23:24">
      <c r="W2210" s="65"/>
      <c r="X2210" s="65"/>
    </row>
    <row r="2211" spans="23:24">
      <c r="W2211" s="65"/>
      <c r="X2211" s="65"/>
    </row>
    <row r="2212" spans="23:24">
      <c r="W2212" s="65"/>
      <c r="X2212" s="65"/>
    </row>
    <row r="2213" spans="23:24">
      <c r="W2213" s="65"/>
      <c r="X2213" s="65"/>
    </row>
    <row r="2214" spans="23:24">
      <c r="W2214" s="65"/>
      <c r="X2214" s="65"/>
    </row>
    <row r="2215" spans="23:24">
      <c r="W2215" s="65"/>
      <c r="X2215" s="65"/>
    </row>
    <row r="2216" spans="23:24">
      <c r="W2216" s="65"/>
      <c r="X2216" s="65"/>
    </row>
    <row r="2217" spans="23:24">
      <c r="W2217" s="65"/>
      <c r="X2217" s="65"/>
    </row>
    <row r="2218" spans="23:24">
      <c r="W2218" s="65"/>
      <c r="X2218" s="65"/>
    </row>
    <row r="2219" spans="23:24">
      <c r="W2219" s="65"/>
      <c r="X2219" s="65"/>
    </row>
    <row r="2220" spans="23:24">
      <c r="W2220" s="65"/>
      <c r="X2220" s="65"/>
    </row>
    <row r="2221" spans="23:24">
      <c r="W2221" s="65"/>
      <c r="X2221" s="65"/>
    </row>
    <row r="2222" spans="23:24">
      <c r="W2222" s="65"/>
      <c r="X2222" s="65"/>
    </row>
    <row r="2223" spans="23:24">
      <c r="W2223" s="65"/>
      <c r="X2223" s="65"/>
    </row>
    <row r="2224" spans="23:24">
      <c r="W2224" s="65"/>
      <c r="X2224" s="65"/>
    </row>
    <row r="2225" spans="23:24">
      <c r="W2225" s="65"/>
      <c r="X2225" s="65"/>
    </row>
    <row r="2226" spans="23:24">
      <c r="W2226" s="65"/>
      <c r="X2226" s="65"/>
    </row>
    <row r="2227" spans="23:24">
      <c r="W2227" s="65"/>
      <c r="X2227" s="65"/>
    </row>
    <row r="2228" spans="23:24">
      <c r="W2228" s="65"/>
      <c r="X2228" s="65"/>
    </row>
    <row r="2229" spans="23:24">
      <c r="W2229" s="65"/>
      <c r="X2229" s="65"/>
    </row>
    <row r="2230" spans="23:24">
      <c r="W2230" s="65"/>
      <c r="X2230" s="65"/>
    </row>
    <row r="2231" spans="23:24">
      <c r="W2231" s="65"/>
      <c r="X2231" s="65"/>
    </row>
    <row r="2232" spans="23:24">
      <c r="W2232" s="65"/>
      <c r="X2232" s="65"/>
    </row>
    <row r="2233" spans="23:24">
      <c r="W2233" s="65"/>
      <c r="X2233" s="65"/>
    </row>
    <row r="2234" spans="23:24">
      <c r="W2234" s="65"/>
      <c r="X2234" s="65"/>
    </row>
    <row r="2235" spans="23:24">
      <c r="W2235" s="65"/>
      <c r="X2235" s="65"/>
    </row>
    <row r="2236" spans="23:24">
      <c r="W2236" s="65"/>
      <c r="X2236" s="65"/>
    </row>
    <row r="2237" spans="23:24">
      <c r="W2237" s="65"/>
      <c r="X2237" s="65"/>
    </row>
    <row r="2238" spans="23:24">
      <c r="W2238" s="65"/>
      <c r="X2238" s="65"/>
    </row>
    <row r="2239" spans="23:24">
      <c r="W2239" s="65"/>
      <c r="X2239" s="65"/>
    </row>
    <row r="2240" spans="23:24">
      <c r="W2240" s="65"/>
      <c r="X2240" s="65"/>
    </row>
    <row r="2241" spans="23:24">
      <c r="W2241" s="65"/>
      <c r="X2241" s="65"/>
    </row>
    <row r="2242" spans="23:24">
      <c r="W2242" s="65"/>
      <c r="X2242" s="65"/>
    </row>
    <row r="2243" spans="23:24">
      <c r="W2243" s="65"/>
      <c r="X2243" s="65"/>
    </row>
    <row r="2244" spans="23:24">
      <c r="W2244" s="65"/>
      <c r="X2244" s="65"/>
    </row>
    <row r="2245" spans="23:24">
      <c r="W2245" s="65"/>
      <c r="X2245" s="65"/>
    </row>
    <row r="2246" spans="23:24">
      <c r="W2246" s="65"/>
      <c r="X2246" s="65"/>
    </row>
    <row r="2247" spans="23:24">
      <c r="W2247" s="65"/>
      <c r="X2247" s="65"/>
    </row>
    <row r="2248" spans="23:24">
      <c r="W2248" s="65"/>
      <c r="X2248" s="65"/>
    </row>
    <row r="2249" spans="23:24">
      <c r="W2249" s="65"/>
      <c r="X2249" s="65"/>
    </row>
    <row r="2250" spans="23:24">
      <c r="W2250" s="65"/>
      <c r="X2250" s="65"/>
    </row>
    <row r="2251" spans="23:24">
      <c r="W2251" s="65"/>
      <c r="X2251" s="65"/>
    </row>
    <row r="2252" spans="23:24">
      <c r="W2252" s="65"/>
      <c r="X2252" s="65"/>
    </row>
    <row r="2253" spans="23:24">
      <c r="W2253" s="65"/>
      <c r="X2253" s="65"/>
    </row>
    <row r="2254" spans="23:24">
      <c r="W2254" s="65"/>
      <c r="X2254" s="65"/>
    </row>
    <row r="2255" spans="23:24">
      <c r="W2255" s="65"/>
      <c r="X2255" s="65"/>
    </row>
    <row r="2256" spans="23:24">
      <c r="W2256" s="65"/>
      <c r="X2256" s="65"/>
    </row>
    <row r="2257" spans="23:24">
      <c r="W2257" s="65"/>
      <c r="X2257" s="65"/>
    </row>
    <row r="2258" spans="23:24">
      <c r="W2258" s="65"/>
      <c r="X2258" s="65"/>
    </row>
    <row r="2259" spans="23:24">
      <c r="W2259" s="65"/>
      <c r="X2259" s="65"/>
    </row>
    <row r="2260" spans="23:24">
      <c r="W2260" s="65"/>
      <c r="X2260" s="65"/>
    </row>
    <row r="2261" spans="23:24">
      <c r="W2261" s="65"/>
      <c r="X2261" s="65"/>
    </row>
    <row r="2262" spans="23:24">
      <c r="W2262" s="65"/>
      <c r="X2262" s="65"/>
    </row>
    <row r="2263" spans="23:24">
      <c r="W2263" s="65"/>
      <c r="X2263" s="65"/>
    </row>
    <row r="2264" spans="23:24">
      <c r="W2264" s="65"/>
      <c r="X2264" s="65"/>
    </row>
    <row r="2265" spans="23:24">
      <c r="W2265" s="65"/>
      <c r="X2265" s="65"/>
    </row>
    <row r="2266" spans="23:24">
      <c r="W2266" s="65"/>
      <c r="X2266" s="65"/>
    </row>
    <row r="2267" spans="23:24">
      <c r="W2267" s="65"/>
      <c r="X2267" s="65"/>
    </row>
    <row r="2268" spans="23:24">
      <c r="W2268" s="65"/>
      <c r="X2268" s="65"/>
    </row>
    <row r="2269" spans="23:24">
      <c r="W2269" s="65"/>
      <c r="X2269" s="65"/>
    </row>
    <row r="2270" spans="23:24">
      <c r="W2270" s="65"/>
      <c r="X2270" s="65"/>
    </row>
    <row r="2271" spans="23:24">
      <c r="W2271" s="65"/>
      <c r="X2271" s="65"/>
    </row>
    <row r="2272" spans="23:24">
      <c r="W2272" s="65"/>
      <c r="X2272" s="65"/>
    </row>
    <row r="2273" spans="23:24">
      <c r="W2273" s="65"/>
      <c r="X2273" s="65"/>
    </row>
    <row r="2274" spans="23:24">
      <c r="W2274" s="65"/>
      <c r="X2274" s="65"/>
    </row>
    <row r="2275" spans="23:24">
      <c r="W2275" s="65"/>
      <c r="X2275" s="65"/>
    </row>
    <row r="2276" spans="23:24">
      <c r="W2276" s="65"/>
      <c r="X2276" s="65"/>
    </row>
    <row r="2277" spans="23:24">
      <c r="W2277" s="65"/>
      <c r="X2277" s="65"/>
    </row>
    <row r="2278" spans="23:24">
      <c r="W2278" s="65"/>
      <c r="X2278" s="65"/>
    </row>
    <row r="2279" spans="23:24">
      <c r="W2279" s="65"/>
      <c r="X2279" s="65"/>
    </row>
    <row r="2280" spans="23:24">
      <c r="W2280" s="65"/>
      <c r="X2280" s="65"/>
    </row>
    <row r="2281" spans="23:24">
      <c r="W2281" s="65"/>
      <c r="X2281" s="65"/>
    </row>
    <row r="2282" spans="23:24">
      <c r="W2282" s="65"/>
      <c r="X2282" s="65"/>
    </row>
    <row r="2283" spans="23:24">
      <c r="W2283" s="65"/>
      <c r="X2283" s="65"/>
    </row>
    <row r="2284" spans="23:24">
      <c r="W2284" s="65"/>
      <c r="X2284" s="65"/>
    </row>
    <row r="2285" spans="23:24">
      <c r="W2285" s="65"/>
      <c r="X2285" s="65"/>
    </row>
    <row r="2286" spans="23:24">
      <c r="W2286" s="65"/>
      <c r="X2286" s="65"/>
    </row>
    <row r="2287" spans="23:24">
      <c r="W2287" s="65"/>
      <c r="X2287" s="65"/>
    </row>
    <row r="2288" spans="23:24">
      <c r="W2288" s="65"/>
      <c r="X2288" s="65"/>
    </row>
    <row r="2289" spans="23:24">
      <c r="W2289" s="65"/>
      <c r="X2289" s="65"/>
    </row>
    <row r="2290" spans="23:24">
      <c r="W2290" s="65"/>
      <c r="X2290" s="65"/>
    </row>
    <row r="2291" spans="23:24">
      <c r="W2291" s="65"/>
      <c r="X2291" s="65"/>
    </row>
    <row r="2292" spans="23:24">
      <c r="W2292" s="65"/>
      <c r="X2292" s="65"/>
    </row>
    <row r="2293" spans="23:24">
      <c r="W2293" s="65"/>
      <c r="X2293" s="65"/>
    </row>
    <row r="2294" spans="23:24">
      <c r="W2294" s="65"/>
      <c r="X2294" s="65"/>
    </row>
    <row r="2295" spans="23:24">
      <c r="W2295" s="65"/>
      <c r="X2295" s="65"/>
    </row>
    <row r="2296" spans="23:24">
      <c r="W2296" s="65"/>
      <c r="X2296" s="65"/>
    </row>
    <row r="2297" spans="23:24">
      <c r="W2297" s="65"/>
      <c r="X2297" s="65"/>
    </row>
    <row r="2298" spans="23:24">
      <c r="W2298" s="65"/>
      <c r="X2298" s="65"/>
    </row>
    <row r="2299" spans="23:24">
      <c r="W2299" s="65"/>
      <c r="X2299" s="65"/>
    </row>
    <row r="2300" spans="23:24">
      <c r="W2300" s="65"/>
      <c r="X2300" s="65"/>
    </row>
    <row r="2301" spans="23:24">
      <c r="W2301" s="65"/>
      <c r="X2301" s="65"/>
    </row>
    <row r="2302" spans="23:24">
      <c r="W2302" s="65"/>
      <c r="X2302" s="65"/>
    </row>
    <row r="2303" spans="23:24">
      <c r="W2303" s="65"/>
      <c r="X2303" s="65"/>
    </row>
    <row r="2304" spans="23:24">
      <c r="W2304" s="65"/>
      <c r="X2304" s="65"/>
    </row>
    <row r="2305" spans="23:24">
      <c r="W2305" s="65"/>
      <c r="X2305" s="65"/>
    </row>
    <row r="2306" spans="23:24">
      <c r="W2306" s="65"/>
      <c r="X2306" s="65"/>
    </row>
    <row r="2307" spans="23:24">
      <c r="W2307" s="65"/>
      <c r="X2307" s="65"/>
    </row>
    <row r="2308" spans="23:24">
      <c r="W2308" s="65"/>
      <c r="X2308" s="65"/>
    </row>
    <row r="2309" spans="23:24">
      <c r="W2309" s="65"/>
      <c r="X2309" s="65"/>
    </row>
    <row r="2310" spans="23:24">
      <c r="W2310" s="65"/>
      <c r="X2310" s="65"/>
    </row>
    <row r="2311" spans="23:24">
      <c r="W2311" s="65"/>
      <c r="X2311" s="65"/>
    </row>
    <row r="2312" spans="23:24">
      <c r="W2312" s="65"/>
      <c r="X2312" s="65"/>
    </row>
    <row r="2313" spans="23:24">
      <c r="W2313" s="65"/>
      <c r="X2313" s="65"/>
    </row>
    <row r="2314" spans="23:24">
      <c r="W2314" s="65"/>
      <c r="X2314" s="65"/>
    </row>
    <row r="2315" spans="23:24">
      <c r="W2315" s="65"/>
      <c r="X2315" s="65"/>
    </row>
    <row r="2316" spans="23:24">
      <c r="W2316" s="65"/>
      <c r="X2316" s="65"/>
    </row>
    <row r="2317" spans="23:24">
      <c r="W2317" s="65"/>
      <c r="X2317" s="65"/>
    </row>
    <row r="2318" spans="23:24">
      <c r="W2318" s="65"/>
      <c r="X2318" s="65"/>
    </row>
    <row r="2319" spans="23:24">
      <c r="W2319" s="65"/>
      <c r="X2319" s="65"/>
    </row>
    <row r="2320" spans="23:24">
      <c r="W2320" s="65"/>
      <c r="X2320" s="65"/>
    </row>
    <row r="2321" spans="23:24">
      <c r="W2321" s="65"/>
      <c r="X2321" s="65"/>
    </row>
    <row r="2322" spans="23:24">
      <c r="W2322" s="65"/>
      <c r="X2322" s="65"/>
    </row>
    <row r="2323" spans="23:24">
      <c r="W2323" s="65"/>
      <c r="X2323" s="65"/>
    </row>
    <row r="2324" spans="23:24">
      <c r="W2324" s="65"/>
      <c r="X2324" s="65"/>
    </row>
    <row r="2325" spans="23:24">
      <c r="W2325" s="65"/>
      <c r="X2325" s="65"/>
    </row>
    <row r="2326" spans="23:24">
      <c r="W2326" s="65"/>
      <c r="X2326" s="65"/>
    </row>
    <row r="2327" spans="23:24">
      <c r="W2327" s="65"/>
      <c r="X2327" s="65"/>
    </row>
    <row r="2328" spans="23:24">
      <c r="W2328" s="65"/>
      <c r="X2328" s="65"/>
    </row>
    <row r="2329" spans="23:24">
      <c r="W2329" s="65"/>
      <c r="X2329" s="65"/>
    </row>
    <row r="2330" spans="23:24">
      <c r="W2330" s="65"/>
      <c r="X2330" s="65"/>
    </row>
    <row r="2331" spans="23:24">
      <c r="W2331" s="65"/>
      <c r="X2331" s="65"/>
    </row>
    <row r="2332" spans="23:24">
      <c r="W2332" s="65"/>
      <c r="X2332" s="65"/>
    </row>
    <row r="2333" spans="23:24">
      <c r="W2333" s="65"/>
      <c r="X2333" s="65"/>
    </row>
    <row r="2334" spans="23:24">
      <c r="W2334" s="65"/>
      <c r="X2334" s="65"/>
    </row>
    <row r="2335" spans="23:24">
      <c r="W2335" s="65"/>
      <c r="X2335" s="65"/>
    </row>
    <row r="2336" spans="23:24">
      <c r="W2336" s="65"/>
      <c r="X2336" s="65"/>
    </row>
    <row r="2337" spans="23:24">
      <c r="W2337" s="65"/>
      <c r="X2337" s="65"/>
    </row>
    <row r="2338" spans="23:24">
      <c r="W2338" s="65"/>
      <c r="X2338" s="65"/>
    </row>
    <row r="2339" spans="23:24">
      <c r="W2339" s="65"/>
      <c r="X2339" s="65"/>
    </row>
    <row r="2340" spans="23:24">
      <c r="W2340" s="65"/>
      <c r="X2340" s="65"/>
    </row>
    <row r="2341" spans="23:24">
      <c r="W2341" s="65"/>
      <c r="X2341" s="65"/>
    </row>
    <row r="2342" spans="23:24">
      <c r="W2342" s="65"/>
      <c r="X2342" s="65"/>
    </row>
    <row r="2343" spans="23:24">
      <c r="W2343" s="65"/>
      <c r="X2343" s="65"/>
    </row>
    <row r="2344" spans="23:24">
      <c r="W2344" s="65"/>
      <c r="X2344" s="65"/>
    </row>
    <row r="2345" spans="23:24">
      <c r="W2345" s="65"/>
      <c r="X2345" s="65"/>
    </row>
    <row r="2346" spans="23:24">
      <c r="W2346" s="65"/>
      <c r="X2346" s="65"/>
    </row>
    <row r="2347" spans="23:24">
      <c r="W2347" s="65"/>
      <c r="X2347" s="65"/>
    </row>
    <row r="2348" spans="23:24">
      <c r="W2348" s="65"/>
      <c r="X2348" s="65"/>
    </row>
    <row r="2349" spans="23:24">
      <c r="W2349" s="65"/>
      <c r="X2349" s="65"/>
    </row>
    <row r="2350" spans="23:24">
      <c r="W2350" s="65"/>
      <c r="X2350" s="65"/>
    </row>
    <row r="2351" spans="23:24">
      <c r="W2351" s="65"/>
      <c r="X2351" s="65"/>
    </row>
    <row r="2352" spans="23:24">
      <c r="W2352" s="65"/>
      <c r="X2352" s="65"/>
    </row>
    <row r="2353" spans="23:24">
      <c r="W2353" s="65"/>
      <c r="X2353" s="65"/>
    </row>
    <row r="2354" spans="23:24">
      <c r="W2354" s="65"/>
      <c r="X2354" s="65"/>
    </row>
    <row r="2355" spans="23:24">
      <c r="W2355" s="65"/>
      <c r="X2355" s="65"/>
    </row>
    <row r="2356" spans="23:24">
      <c r="W2356" s="65"/>
      <c r="X2356" s="65"/>
    </row>
    <row r="2357" spans="23:24">
      <c r="W2357" s="65"/>
      <c r="X2357" s="65"/>
    </row>
    <row r="2358" spans="23:24">
      <c r="W2358" s="65"/>
      <c r="X2358" s="65"/>
    </row>
    <row r="2359" spans="23:24">
      <c r="W2359" s="65"/>
      <c r="X2359" s="65"/>
    </row>
    <row r="2360" spans="23:24">
      <c r="W2360" s="65"/>
      <c r="X2360" s="65"/>
    </row>
    <row r="2361" spans="23:24">
      <c r="W2361" s="65"/>
      <c r="X2361" s="65"/>
    </row>
    <row r="2362" spans="23:24">
      <c r="W2362" s="65"/>
      <c r="X2362" s="65"/>
    </row>
    <row r="2363" spans="23:24">
      <c r="W2363" s="65"/>
      <c r="X2363" s="65"/>
    </row>
    <row r="2364" spans="23:24">
      <c r="W2364" s="65"/>
      <c r="X2364" s="65"/>
    </row>
    <row r="2365" spans="23:24">
      <c r="W2365" s="65"/>
      <c r="X2365" s="65"/>
    </row>
    <row r="2366" spans="23:24">
      <c r="W2366" s="65"/>
      <c r="X2366" s="65"/>
    </row>
    <row r="2367" spans="23:24">
      <c r="W2367" s="65"/>
      <c r="X2367" s="65"/>
    </row>
    <row r="2368" spans="23:24">
      <c r="W2368" s="65"/>
      <c r="X2368" s="65"/>
    </row>
    <row r="2369" spans="23:24">
      <c r="W2369" s="65"/>
      <c r="X2369" s="65"/>
    </row>
    <row r="2370" spans="23:24">
      <c r="W2370" s="65"/>
      <c r="X2370" s="65"/>
    </row>
    <row r="2371" spans="23:24">
      <c r="W2371" s="65"/>
      <c r="X2371" s="65"/>
    </row>
    <row r="2372" spans="23:24">
      <c r="W2372" s="65"/>
      <c r="X2372" s="65"/>
    </row>
    <row r="2373" spans="23:24">
      <c r="W2373" s="65"/>
      <c r="X2373" s="65"/>
    </row>
    <row r="2374" spans="23:24">
      <c r="W2374" s="65"/>
      <c r="X2374" s="65"/>
    </row>
    <row r="2375" spans="23:24">
      <c r="W2375" s="65"/>
      <c r="X2375" s="65"/>
    </row>
    <row r="2376" spans="23:24">
      <c r="W2376" s="65"/>
      <c r="X2376" s="65"/>
    </row>
    <row r="2377" spans="23:24">
      <c r="W2377" s="65"/>
      <c r="X2377" s="65"/>
    </row>
    <row r="2378" spans="23:24">
      <c r="W2378" s="65"/>
      <c r="X2378" s="65"/>
    </row>
    <row r="2379" spans="23:24">
      <c r="W2379" s="65"/>
      <c r="X2379" s="65"/>
    </row>
    <row r="2380" spans="23:24">
      <c r="W2380" s="65"/>
      <c r="X2380" s="65"/>
    </row>
    <row r="2381" spans="23:24">
      <c r="W2381" s="65"/>
      <c r="X2381" s="65"/>
    </row>
    <row r="2382" spans="23:24">
      <c r="W2382" s="65"/>
      <c r="X2382" s="65"/>
    </row>
    <row r="2383" spans="23:24">
      <c r="W2383" s="65"/>
      <c r="X2383" s="65"/>
    </row>
    <row r="2384" spans="23:24">
      <c r="W2384" s="65"/>
      <c r="X2384" s="65"/>
    </row>
    <row r="2385" spans="23:24">
      <c r="W2385" s="65"/>
      <c r="X2385" s="65"/>
    </row>
    <row r="2386" spans="23:24">
      <c r="W2386" s="65"/>
      <c r="X2386" s="65"/>
    </row>
    <row r="2387" spans="23:24">
      <c r="W2387" s="65"/>
      <c r="X2387" s="65"/>
    </row>
    <row r="2388" spans="23:24">
      <c r="W2388" s="65"/>
      <c r="X2388" s="65"/>
    </row>
    <row r="2389" spans="23:24">
      <c r="W2389" s="65"/>
      <c r="X2389" s="65"/>
    </row>
    <row r="2390" spans="23:24">
      <c r="W2390" s="65"/>
      <c r="X2390" s="65"/>
    </row>
    <row r="2391" spans="23:24">
      <c r="W2391" s="65"/>
      <c r="X2391" s="65"/>
    </row>
    <row r="2392" spans="23:24">
      <c r="W2392" s="65"/>
      <c r="X2392" s="65"/>
    </row>
    <row r="2393" spans="23:24">
      <c r="W2393" s="65"/>
      <c r="X2393" s="65"/>
    </row>
    <row r="2394" spans="23:24">
      <c r="W2394" s="65"/>
      <c r="X2394" s="65"/>
    </row>
    <row r="2395" spans="23:24">
      <c r="W2395" s="65"/>
      <c r="X2395" s="65"/>
    </row>
    <row r="2396" spans="23:24">
      <c r="W2396" s="65"/>
      <c r="X2396" s="65"/>
    </row>
    <row r="2397" spans="23:24">
      <c r="W2397" s="65"/>
      <c r="X2397" s="65"/>
    </row>
    <row r="2398" spans="23:24">
      <c r="W2398" s="65"/>
      <c r="X2398" s="65"/>
    </row>
    <row r="2399" spans="23:24">
      <c r="W2399" s="65"/>
      <c r="X2399" s="65"/>
    </row>
    <row r="2400" spans="23:24">
      <c r="W2400" s="65"/>
      <c r="X2400" s="65"/>
    </row>
    <row r="2401" spans="23:24">
      <c r="W2401" s="65"/>
      <c r="X2401" s="65"/>
    </row>
    <row r="2402" spans="23:24">
      <c r="W2402" s="65"/>
      <c r="X2402" s="65"/>
    </row>
    <row r="2403" spans="23:24">
      <c r="W2403" s="65"/>
      <c r="X2403" s="65"/>
    </row>
    <row r="2404" spans="23:24">
      <c r="W2404" s="65"/>
      <c r="X2404" s="65"/>
    </row>
    <row r="2405" spans="23:24">
      <c r="W2405" s="65"/>
      <c r="X2405" s="65"/>
    </row>
    <row r="2406" spans="23:24">
      <c r="W2406" s="65"/>
      <c r="X2406" s="65"/>
    </row>
    <row r="2407" spans="23:24">
      <c r="W2407" s="65"/>
      <c r="X2407" s="65"/>
    </row>
    <row r="2408" spans="23:24">
      <c r="W2408" s="65"/>
      <c r="X2408" s="65"/>
    </row>
    <row r="2409" spans="23:24">
      <c r="W2409" s="65"/>
      <c r="X2409" s="65"/>
    </row>
    <row r="2410" spans="23:24">
      <c r="W2410" s="65"/>
      <c r="X2410" s="65"/>
    </row>
    <row r="2411" spans="23:24">
      <c r="W2411" s="65"/>
      <c r="X2411" s="65"/>
    </row>
    <row r="2412" spans="23:24">
      <c r="W2412" s="65"/>
      <c r="X2412" s="65"/>
    </row>
    <row r="2413" spans="23:24">
      <c r="W2413" s="65"/>
      <c r="X2413" s="65"/>
    </row>
    <row r="2414" spans="23:24">
      <c r="W2414" s="65"/>
      <c r="X2414" s="65"/>
    </row>
    <row r="2415" spans="23:24">
      <c r="W2415" s="65"/>
      <c r="X2415" s="65"/>
    </row>
    <row r="2416" spans="23:24">
      <c r="W2416" s="65"/>
      <c r="X2416" s="65"/>
    </row>
    <row r="2417" spans="23:24">
      <c r="W2417" s="65"/>
      <c r="X2417" s="65"/>
    </row>
    <row r="2418" spans="23:24">
      <c r="W2418" s="65"/>
      <c r="X2418" s="65"/>
    </row>
    <row r="2419" spans="23:24">
      <c r="W2419" s="65"/>
      <c r="X2419" s="65"/>
    </row>
    <row r="2420" spans="23:24">
      <c r="W2420" s="65"/>
      <c r="X2420" s="65"/>
    </row>
    <row r="2421" spans="23:24">
      <c r="W2421" s="65"/>
      <c r="X2421" s="65"/>
    </row>
    <row r="2422" spans="23:24">
      <c r="W2422" s="65"/>
      <c r="X2422" s="65"/>
    </row>
    <row r="2423" spans="23:24">
      <c r="W2423" s="65"/>
      <c r="X2423" s="65"/>
    </row>
    <row r="2424" spans="23:24">
      <c r="W2424" s="65"/>
      <c r="X2424" s="65"/>
    </row>
    <row r="2425" spans="23:24">
      <c r="W2425" s="65"/>
      <c r="X2425" s="65"/>
    </row>
    <row r="2426" spans="23:24">
      <c r="W2426" s="65"/>
      <c r="X2426" s="65"/>
    </row>
    <row r="2427" spans="23:24">
      <c r="W2427" s="65"/>
      <c r="X2427" s="65"/>
    </row>
    <row r="2428" spans="23:24">
      <c r="W2428" s="65"/>
      <c r="X2428" s="65"/>
    </row>
    <row r="2429" spans="23:24">
      <c r="W2429" s="65"/>
      <c r="X2429" s="65"/>
    </row>
    <row r="2430" spans="23:24">
      <c r="W2430" s="65"/>
      <c r="X2430" s="65"/>
    </row>
    <row r="2431" spans="23:24">
      <c r="W2431" s="65"/>
      <c r="X2431" s="65"/>
    </row>
    <row r="2432" spans="23:24">
      <c r="W2432" s="65"/>
      <c r="X2432" s="65"/>
    </row>
    <row r="2433" spans="23:24">
      <c r="W2433" s="65"/>
      <c r="X2433" s="65"/>
    </row>
    <row r="2434" spans="23:24">
      <c r="W2434" s="65"/>
      <c r="X2434" s="65"/>
    </row>
    <row r="2435" spans="23:24">
      <c r="W2435" s="65"/>
      <c r="X2435" s="65"/>
    </row>
    <row r="2436" spans="23:24">
      <c r="W2436" s="65"/>
      <c r="X2436" s="65"/>
    </row>
    <row r="2437" spans="23:24">
      <c r="W2437" s="65"/>
      <c r="X2437" s="65"/>
    </row>
    <row r="2438" spans="23:24">
      <c r="W2438" s="65"/>
      <c r="X2438" s="65"/>
    </row>
    <row r="2439" spans="23:24">
      <c r="W2439" s="65"/>
      <c r="X2439" s="65"/>
    </row>
    <row r="2440" spans="23:24">
      <c r="W2440" s="65"/>
      <c r="X2440" s="65"/>
    </row>
    <row r="2441" spans="23:24">
      <c r="W2441" s="65"/>
      <c r="X2441" s="65"/>
    </row>
    <row r="2442" spans="23:24">
      <c r="W2442" s="65"/>
      <c r="X2442" s="65"/>
    </row>
    <row r="2443" spans="23:24">
      <c r="W2443" s="65"/>
      <c r="X2443" s="65"/>
    </row>
    <row r="2444" spans="23:24">
      <c r="W2444" s="65"/>
      <c r="X2444" s="65"/>
    </row>
    <row r="2445" spans="23:24">
      <c r="W2445" s="65"/>
      <c r="X2445" s="65"/>
    </row>
    <row r="2446" spans="23:24">
      <c r="W2446" s="65"/>
      <c r="X2446" s="65"/>
    </row>
    <row r="2447" spans="23:24">
      <c r="W2447" s="65"/>
      <c r="X2447" s="65"/>
    </row>
    <row r="2448" spans="23:24">
      <c r="W2448" s="65"/>
      <c r="X2448" s="65"/>
    </row>
    <row r="2449" spans="23:24">
      <c r="W2449" s="65"/>
      <c r="X2449" s="65"/>
    </row>
    <row r="2450" spans="23:24">
      <c r="W2450" s="65"/>
      <c r="X2450" s="65"/>
    </row>
    <row r="2451" spans="23:24">
      <c r="W2451" s="65"/>
      <c r="X2451" s="65"/>
    </row>
    <row r="2452" spans="23:24">
      <c r="W2452" s="65"/>
      <c r="X2452" s="65"/>
    </row>
    <row r="2453" spans="23:24">
      <c r="W2453" s="65"/>
      <c r="X2453" s="65"/>
    </row>
    <row r="2454" spans="23:24">
      <c r="W2454" s="65"/>
      <c r="X2454" s="65"/>
    </row>
    <row r="2455" spans="23:24">
      <c r="W2455" s="65"/>
      <c r="X2455" s="65"/>
    </row>
    <row r="2456" spans="23:24">
      <c r="W2456" s="65"/>
      <c r="X2456" s="65"/>
    </row>
    <row r="2457" spans="23:24">
      <c r="W2457" s="65"/>
      <c r="X2457" s="65"/>
    </row>
    <row r="2458" spans="23:24">
      <c r="W2458" s="65"/>
      <c r="X2458" s="65"/>
    </row>
    <row r="2459" spans="23:24">
      <c r="W2459" s="65"/>
      <c r="X2459" s="65"/>
    </row>
    <row r="2460" spans="23:24">
      <c r="W2460" s="65"/>
      <c r="X2460" s="65"/>
    </row>
    <row r="2461" spans="23:24">
      <c r="W2461" s="65"/>
      <c r="X2461" s="65"/>
    </row>
    <row r="2462" spans="23:24">
      <c r="W2462" s="65"/>
      <c r="X2462" s="65"/>
    </row>
    <row r="2463" spans="23:24">
      <c r="W2463" s="65"/>
      <c r="X2463" s="65"/>
    </row>
    <row r="2464" spans="23:24">
      <c r="W2464" s="65"/>
      <c r="X2464" s="65"/>
    </row>
    <row r="2465" spans="23:24">
      <c r="W2465" s="65"/>
      <c r="X2465" s="65"/>
    </row>
    <row r="2466" spans="23:24">
      <c r="W2466" s="65"/>
      <c r="X2466" s="65"/>
    </row>
    <row r="2467" spans="23:24">
      <c r="W2467" s="65"/>
      <c r="X2467" s="65"/>
    </row>
    <row r="2468" spans="23:24">
      <c r="W2468" s="65"/>
      <c r="X2468" s="65"/>
    </row>
    <row r="2469" spans="23:24">
      <c r="W2469" s="65"/>
      <c r="X2469" s="65"/>
    </row>
    <row r="2470" spans="23:24">
      <c r="W2470" s="65"/>
      <c r="X2470" s="65"/>
    </row>
    <row r="2471" spans="23:24">
      <c r="W2471" s="65"/>
      <c r="X2471" s="65"/>
    </row>
    <row r="2472" spans="23:24">
      <c r="W2472" s="65"/>
      <c r="X2472" s="65"/>
    </row>
    <row r="2473" spans="23:24">
      <c r="W2473" s="65"/>
      <c r="X2473" s="65"/>
    </row>
    <row r="2474" spans="23:24">
      <c r="W2474" s="65"/>
      <c r="X2474" s="65"/>
    </row>
    <row r="2475" spans="23:24">
      <c r="W2475" s="65"/>
      <c r="X2475" s="65"/>
    </row>
    <row r="2476" spans="23:24">
      <c r="W2476" s="65"/>
      <c r="X2476" s="65"/>
    </row>
    <row r="2477" spans="23:24">
      <c r="W2477" s="65"/>
      <c r="X2477" s="65"/>
    </row>
    <row r="2478" spans="23:24">
      <c r="W2478" s="65"/>
      <c r="X2478" s="65"/>
    </row>
    <row r="2479" spans="23:24">
      <c r="W2479" s="65"/>
      <c r="X2479" s="65"/>
    </row>
    <row r="2480" spans="23:24">
      <c r="W2480" s="65"/>
      <c r="X2480" s="65"/>
    </row>
    <row r="2481" spans="23:24">
      <c r="W2481" s="65"/>
      <c r="X2481" s="65"/>
    </row>
    <row r="2482" spans="23:24">
      <c r="W2482" s="65"/>
      <c r="X2482" s="65"/>
    </row>
    <row r="2483" spans="23:24">
      <c r="W2483" s="65"/>
      <c r="X2483" s="65"/>
    </row>
    <row r="2484" spans="23:24">
      <c r="W2484" s="65"/>
      <c r="X2484" s="65"/>
    </row>
    <row r="2485" spans="23:24">
      <c r="W2485" s="65"/>
      <c r="X2485" s="65"/>
    </row>
    <row r="2486" spans="23:24">
      <c r="W2486" s="65"/>
      <c r="X2486" s="65"/>
    </row>
    <row r="2487" spans="23:24">
      <c r="W2487" s="65"/>
      <c r="X2487" s="65"/>
    </row>
    <row r="2488" spans="23:24">
      <c r="W2488" s="65"/>
      <c r="X2488" s="65"/>
    </row>
    <row r="2489" spans="23:24">
      <c r="W2489" s="65"/>
      <c r="X2489" s="65"/>
    </row>
    <row r="2490" spans="23:24">
      <c r="W2490" s="65"/>
      <c r="X2490" s="65"/>
    </row>
    <row r="2491" spans="23:24">
      <c r="W2491" s="65"/>
      <c r="X2491" s="65"/>
    </row>
    <row r="2492" spans="23:24">
      <c r="W2492" s="65"/>
      <c r="X2492" s="65"/>
    </row>
    <row r="2493" spans="23:24">
      <c r="W2493" s="65"/>
      <c r="X2493" s="65"/>
    </row>
    <row r="2494" spans="23:24">
      <c r="W2494" s="65"/>
      <c r="X2494" s="65"/>
    </row>
    <row r="2495" spans="23:24">
      <c r="W2495" s="65"/>
      <c r="X2495" s="65"/>
    </row>
    <row r="2496" spans="23:24">
      <c r="W2496" s="65"/>
      <c r="X2496" s="65"/>
    </row>
    <row r="2497" spans="23:24">
      <c r="W2497" s="65"/>
      <c r="X2497" s="65"/>
    </row>
    <row r="2498" spans="23:24">
      <c r="W2498" s="65"/>
      <c r="X2498" s="65"/>
    </row>
    <row r="2499" spans="23:24">
      <c r="W2499" s="65"/>
      <c r="X2499" s="65"/>
    </row>
    <row r="2500" spans="23:24">
      <c r="W2500" s="65"/>
      <c r="X2500" s="65"/>
    </row>
    <row r="2501" spans="23:24">
      <c r="W2501" s="65"/>
      <c r="X2501" s="65"/>
    </row>
    <row r="2502" spans="23:24">
      <c r="W2502" s="65"/>
      <c r="X2502" s="65"/>
    </row>
    <row r="2503" spans="23:24">
      <c r="W2503" s="65"/>
      <c r="X2503" s="65"/>
    </row>
    <row r="2504" spans="23:24">
      <c r="W2504" s="65"/>
      <c r="X2504" s="65"/>
    </row>
    <row r="2505" spans="23:24">
      <c r="W2505" s="65"/>
      <c r="X2505" s="65"/>
    </row>
    <row r="2506" spans="23:24">
      <c r="W2506" s="65"/>
      <c r="X2506" s="65"/>
    </row>
    <row r="2507" spans="23:24">
      <c r="W2507" s="65"/>
      <c r="X2507" s="65"/>
    </row>
    <row r="2508" spans="23:24">
      <c r="W2508" s="65"/>
      <c r="X2508" s="65"/>
    </row>
    <row r="2509" spans="23:24">
      <c r="W2509" s="65"/>
      <c r="X2509" s="65"/>
    </row>
    <row r="2510" spans="23:24">
      <c r="W2510" s="65"/>
      <c r="X2510" s="65"/>
    </row>
    <row r="2511" spans="23:24">
      <c r="W2511" s="65"/>
      <c r="X2511" s="65"/>
    </row>
    <row r="2512" spans="23:24">
      <c r="W2512" s="65"/>
      <c r="X2512" s="65"/>
    </row>
    <row r="2513" spans="23:24">
      <c r="W2513" s="65"/>
      <c r="X2513" s="65"/>
    </row>
    <row r="2514" spans="23:24">
      <c r="W2514" s="65"/>
      <c r="X2514" s="65"/>
    </row>
    <row r="2515" spans="23:24">
      <c r="W2515" s="65"/>
      <c r="X2515" s="65"/>
    </row>
    <row r="2516" spans="23:24">
      <c r="W2516" s="65"/>
      <c r="X2516" s="65"/>
    </row>
    <row r="2517" spans="23:24">
      <c r="W2517" s="65"/>
      <c r="X2517" s="65"/>
    </row>
    <row r="2518" spans="23:24">
      <c r="W2518" s="65"/>
      <c r="X2518" s="65"/>
    </row>
    <row r="2519" spans="23:24">
      <c r="W2519" s="65"/>
      <c r="X2519" s="65"/>
    </row>
    <row r="2520" spans="23:24">
      <c r="W2520" s="65"/>
      <c r="X2520" s="65"/>
    </row>
    <row r="2521" spans="23:24">
      <c r="W2521" s="65"/>
      <c r="X2521" s="65"/>
    </row>
    <row r="2522" spans="23:24">
      <c r="W2522" s="65"/>
      <c r="X2522" s="65"/>
    </row>
    <row r="2523" spans="23:24">
      <c r="W2523" s="65"/>
      <c r="X2523" s="65"/>
    </row>
    <row r="2524" spans="23:24">
      <c r="W2524" s="65"/>
      <c r="X2524" s="65"/>
    </row>
    <row r="2525" spans="23:24">
      <c r="W2525" s="65"/>
      <c r="X2525" s="65"/>
    </row>
    <row r="2526" spans="23:24">
      <c r="W2526" s="65"/>
      <c r="X2526" s="65"/>
    </row>
    <row r="2527" spans="23:24">
      <c r="W2527" s="65"/>
      <c r="X2527" s="65"/>
    </row>
    <row r="2528" spans="23:24">
      <c r="W2528" s="65"/>
      <c r="X2528" s="65"/>
    </row>
    <row r="2529" spans="23:24">
      <c r="W2529" s="65"/>
      <c r="X2529" s="65"/>
    </row>
    <row r="2530" spans="23:24">
      <c r="W2530" s="65"/>
      <c r="X2530" s="65"/>
    </row>
    <row r="2531" spans="23:24">
      <c r="W2531" s="65"/>
      <c r="X2531" s="65"/>
    </row>
    <row r="2532" spans="23:24">
      <c r="W2532" s="65"/>
      <c r="X2532" s="65"/>
    </row>
    <row r="2533" spans="23:24">
      <c r="W2533" s="65"/>
      <c r="X2533" s="65"/>
    </row>
    <row r="2534" spans="23:24">
      <c r="W2534" s="65"/>
      <c r="X2534" s="65"/>
    </row>
    <row r="2535" spans="23:24">
      <c r="W2535" s="65"/>
      <c r="X2535" s="65"/>
    </row>
    <row r="2536" spans="23:24">
      <c r="W2536" s="65"/>
      <c r="X2536" s="65"/>
    </row>
    <row r="2537" spans="23:24">
      <c r="W2537" s="65"/>
      <c r="X2537" s="65"/>
    </row>
    <row r="2538" spans="23:24">
      <c r="W2538" s="65"/>
      <c r="X2538" s="65"/>
    </row>
    <row r="2539" spans="23:24">
      <c r="W2539" s="65"/>
      <c r="X2539" s="65"/>
    </row>
    <row r="2540" spans="23:24">
      <c r="W2540" s="65"/>
      <c r="X2540" s="65"/>
    </row>
    <row r="2541" spans="23:24">
      <c r="W2541" s="65"/>
      <c r="X2541" s="65"/>
    </row>
    <row r="2542" spans="23:24">
      <c r="W2542" s="65"/>
      <c r="X2542" s="65"/>
    </row>
    <row r="2543" spans="23:24">
      <c r="W2543" s="65"/>
      <c r="X2543" s="65"/>
    </row>
    <row r="2544" spans="23:24">
      <c r="W2544" s="65"/>
      <c r="X2544" s="65"/>
    </row>
    <row r="2545" spans="23:24">
      <c r="W2545" s="65"/>
      <c r="X2545" s="65"/>
    </row>
    <row r="2546" spans="23:24">
      <c r="W2546" s="65"/>
      <c r="X2546" s="65"/>
    </row>
    <row r="2547" spans="23:24">
      <c r="W2547" s="65"/>
      <c r="X2547" s="65"/>
    </row>
    <row r="2548" spans="23:24">
      <c r="W2548" s="65"/>
      <c r="X2548" s="65"/>
    </row>
    <row r="2549" spans="23:24">
      <c r="W2549" s="65"/>
      <c r="X2549" s="65"/>
    </row>
    <row r="2550" spans="23:24">
      <c r="W2550" s="65"/>
      <c r="X2550" s="65"/>
    </row>
    <row r="2551" spans="23:24">
      <c r="W2551" s="65"/>
      <c r="X2551" s="65"/>
    </row>
    <row r="2552" spans="23:24">
      <c r="W2552" s="65"/>
      <c r="X2552" s="65"/>
    </row>
    <row r="2553" spans="23:24">
      <c r="W2553" s="65"/>
      <c r="X2553" s="65"/>
    </row>
    <row r="2554" spans="23:24">
      <c r="W2554" s="65"/>
      <c r="X2554" s="65"/>
    </row>
    <row r="2555" spans="23:24">
      <c r="W2555" s="65"/>
      <c r="X2555" s="65"/>
    </row>
    <row r="2556" spans="23:24">
      <c r="W2556" s="65"/>
      <c r="X2556" s="65"/>
    </row>
    <row r="2557" spans="23:24">
      <c r="W2557" s="65"/>
      <c r="X2557" s="65"/>
    </row>
    <row r="2558" spans="23:24">
      <c r="W2558" s="65"/>
      <c r="X2558" s="65"/>
    </row>
    <row r="2559" spans="23:24">
      <c r="W2559" s="65"/>
      <c r="X2559" s="65"/>
    </row>
    <row r="2560" spans="23:24">
      <c r="W2560" s="65"/>
      <c r="X2560" s="65"/>
    </row>
    <row r="2561" spans="23:24">
      <c r="W2561" s="65"/>
      <c r="X2561" s="65"/>
    </row>
    <row r="2562" spans="23:24">
      <c r="W2562" s="65"/>
      <c r="X2562" s="65"/>
    </row>
    <row r="2563" spans="23:24">
      <c r="W2563" s="65"/>
      <c r="X2563" s="65"/>
    </row>
    <row r="2564" spans="23:24">
      <c r="W2564" s="65"/>
      <c r="X2564" s="65"/>
    </row>
    <row r="2565" spans="23:24">
      <c r="W2565" s="65"/>
      <c r="X2565" s="65"/>
    </row>
    <row r="2566" spans="23:24">
      <c r="W2566" s="65"/>
      <c r="X2566" s="65"/>
    </row>
    <row r="2567" spans="23:24">
      <c r="W2567" s="65"/>
      <c r="X2567" s="65"/>
    </row>
    <row r="2568" spans="23:24">
      <c r="W2568" s="65"/>
      <c r="X2568" s="65"/>
    </row>
    <row r="2569" spans="23:24">
      <c r="W2569" s="65"/>
      <c r="X2569" s="65"/>
    </row>
    <row r="2570" spans="23:24">
      <c r="W2570" s="65"/>
      <c r="X2570" s="65"/>
    </row>
    <row r="2571" spans="23:24">
      <c r="W2571" s="65"/>
      <c r="X2571" s="65"/>
    </row>
    <row r="2572" spans="23:24">
      <c r="W2572" s="65"/>
      <c r="X2572" s="65"/>
    </row>
    <row r="2573" spans="23:24">
      <c r="W2573" s="65"/>
      <c r="X2573" s="65"/>
    </row>
    <row r="2574" spans="23:24">
      <c r="W2574" s="65"/>
      <c r="X2574" s="65"/>
    </row>
    <row r="2575" spans="23:24">
      <c r="W2575" s="65"/>
      <c r="X2575" s="65"/>
    </row>
    <row r="2576" spans="23:24">
      <c r="W2576" s="65"/>
      <c r="X2576" s="65"/>
    </row>
    <row r="2577" spans="23:24">
      <c r="W2577" s="65"/>
      <c r="X2577" s="65"/>
    </row>
    <row r="2578" spans="23:24">
      <c r="W2578" s="65"/>
      <c r="X2578" s="65"/>
    </row>
    <row r="2579" spans="23:24">
      <c r="W2579" s="65"/>
      <c r="X2579" s="65"/>
    </row>
    <row r="2580" spans="23:24">
      <c r="W2580" s="65"/>
      <c r="X2580" s="65"/>
    </row>
    <row r="2581" spans="23:24">
      <c r="W2581" s="65"/>
      <c r="X2581" s="65"/>
    </row>
    <row r="2582" spans="23:24">
      <c r="W2582" s="65"/>
      <c r="X2582" s="65"/>
    </row>
    <row r="2583" spans="23:24">
      <c r="W2583" s="65"/>
      <c r="X2583" s="65"/>
    </row>
    <row r="2584" spans="23:24">
      <c r="W2584" s="65"/>
      <c r="X2584" s="65"/>
    </row>
    <row r="2585" spans="23:24">
      <c r="W2585" s="65"/>
      <c r="X2585" s="65"/>
    </row>
    <row r="2586" spans="23:24">
      <c r="W2586" s="65"/>
      <c r="X2586" s="65"/>
    </row>
    <row r="2587" spans="23:24">
      <c r="W2587" s="65"/>
      <c r="X2587" s="65"/>
    </row>
    <row r="2588" spans="23:24">
      <c r="W2588" s="65"/>
      <c r="X2588" s="65"/>
    </row>
    <row r="2589" spans="23:24">
      <c r="W2589" s="65"/>
      <c r="X2589" s="65"/>
    </row>
    <row r="2590" spans="23:24">
      <c r="W2590" s="65"/>
      <c r="X2590" s="65"/>
    </row>
    <row r="2591" spans="23:24">
      <c r="W2591" s="65"/>
      <c r="X2591" s="65"/>
    </row>
    <row r="2592" spans="23:24">
      <c r="W2592" s="65"/>
      <c r="X2592" s="65"/>
    </row>
    <row r="2593" spans="23:24">
      <c r="W2593" s="65"/>
      <c r="X2593" s="65"/>
    </row>
    <row r="2594" spans="23:24">
      <c r="W2594" s="65"/>
      <c r="X2594" s="65"/>
    </row>
    <row r="2595" spans="23:24">
      <c r="W2595" s="65"/>
      <c r="X2595" s="65"/>
    </row>
    <row r="2596" spans="23:24">
      <c r="W2596" s="65"/>
      <c r="X2596" s="65"/>
    </row>
    <row r="2597" spans="23:24">
      <c r="W2597" s="65"/>
      <c r="X2597" s="65"/>
    </row>
    <row r="2598" spans="23:24">
      <c r="W2598" s="65"/>
      <c r="X2598" s="65"/>
    </row>
    <row r="2599" spans="23:24">
      <c r="W2599" s="65"/>
      <c r="X2599" s="65"/>
    </row>
    <row r="2600" spans="23:24">
      <c r="W2600" s="65"/>
      <c r="X2600" s="65"/>
    </row>
    <row r="2601" spans="23:24">
      <c r="W2601" s="65"/>
      <c r="X2601" s="65"/>
    </row>
    <row r="2602" spans="23:24">
      <c r="W2602" s="65"/>
      <c r="X2602" s="65"/>
    </row>
    <row r="2603" spans="23:24">
      <c r="W2603" s="65"/>
      <c r="X2603" s="65"/>
    </row>
    <row r="2604" spans="23:24">
      <c r="W2604" s="65"/>
      <c r="X2604" s="65"/>
    </row>
    <row r="2605" spans="23:24">
      <c r="W2605" s="65"/>
      <c r="X2605" s="65"/>
    </row>
    <row r="2606" spans="23:24">
      <c r="W2606" s="65"/>
      <c r="X2606" s="65"/>
    </row>
    <row r="2607" spans="23:24">
      <c r="W2607" s="65"/>
      <c r="X2607" s="65"/>
    </row>
    <row r="2608" spans="23:24">
      <c r="W2608" s="65"/>
      <c r="X2608" s="65"/>
    </row>
    <row r="2609" spans="23:24">
      <c r="W2609" s="65"/>
      <c r="X2609" s="65"/>
    </row>
    <row r="2610" spans="23:24">
      <c r="W2610" s="65"/>
      <c r="X2610" s="65"/>
    </row>
    <row r="2611" spans="23:24">
      <c r="W2611" s="65"/>
      <c r="X2611" s="65"/>
    </row>
    <row r="2612" spans="23:24">
      <c r="W2612" s="65"/>
      <c r="X2612" s="65"/>
    </row>
    <row r="2613" spans="23:24">
      <c r="W2613" s="65"/>
      <c r="X2613" s="65"/>
    </row>
    <row r="2614" spans="23:24">
      <c r="W2614" s="65"/>
      <c r="X2614" s="65"/>
    </row>
    <row r="2615" spans="23:24">
      <c r="W2615" s="65"/>
      <c r="X2615" s="65"/>
    </row>
    <row r="2616" spans="23:24">
      <c r="W2616" s="65"/>
      <c r="X2616" s="65"/>
    </row>
    <row r="2617" spans="23:24">
      <c r="W2617" s="65"/>
      <c r="X2617" s="65"/>
    </row>
    <row r="2618" spans="23:24">
      <c r="W2618" s="65"/>
      <c r="X2618" s="65"/>
    </row>
    <row r="2619" spans="23:24">
      <c r="W2619" s="65"/>
      <c r="X2619" s="65"/>
    </row>
    <row r="2620" spans="23:24">
      <c r="W2620" s="65"/>
      <c r="X2620" s="65"/>
    </row>
    <row r="2621" spans="23:24">
      <c r="W2621" s="65"/>
      <c r="X2621" s="65"/>
    </row>
    <row r="2622" spans="23:24">
      <c r="W2622" s="65"/>
      <c r="X2622" s="65"/>
    </row>
    <row r="2623" spans="23:24">
      <c r="W2623" s="65"/>
      <c r="X2623" s="65"/>
    </row>
    <row r="2624" spans="23:24">
      <c r="W2624" s="65"/>
      <c r="X2624" s="65"/>
    </row>
    <row r="2625" spans="23:24">
      <c r="W2625" s="65"/>
      <c r="X2625" s="65"/>
    </row>
    <row r="2626" spans="23:24">
      <c r="W2626" s="65"/>
      <c r="X2626" s="65"/>
    </row>
    <row r="2627" spans="23:24">
      <c r="W2627" s="65"/>
      <c r="X2627" s="65"/>
    </row>
    <row r="2628" spans="23:24">
      <c r="W2628" s="65"/>
      <c r="X2628" s="65"/>
    </row>
    <row r="2629" spans="23:24">
      <c r="W2629" s="65"/>
      <c r="X2629" s="65"/>
    </row>
    <row r="2630" spans="23:24">
      <c r="W2630" s="65"/>
      <c r="X2630" s="65"/>
    </row>
    <row r="2631" spans="23:24">
      <c r="W2631" s="65"/>
      <c r="X2631" s="65"/>
    </row>
    <row r="2632" spans="23:24">
      <c r="W2632" s="65"/>
      <c r="X2632" s="65"/>
    </row>
    <row r="2633" spans="23:24">
      <c r="W2633" s="65"/>
      <c r="X2633" s="65"/>
    </row>
    <row r="2634" spans="23:24">
      <c r="W2634" s="65"/>
      <c r="X2634" s="65"/>
    </row>
    <row r="2635" spans="23:24">
      <c r="W2635" s="65"/>
      <c r="X2635" s="65"/>
    </row>
    <row r="2636" spans="23:24">
      <c r="W2636" s="65"/>
      <c r="X2636" s="65"/>
    </row>
    <row r="2637" spans="23:24">
      <c r="W2637" s="65"/>
      <c r="X2637" s="65"/>
    </row>
    <row r="2638" spans="23:24">
      <c r="W2638" s="65"/>
      <c r="X2638" s="65"/>
    </row>
    <row r="2639" spans="23:24">
      <c r="W2639" s="65"/>
      <c r="X2639" s="65"/>
    </row>
    <row r="2640" spans="23:24">
      <c r="W2640" s="65"/>
      <c r="X2640" s="65"/>
    </row>
    <row r="2641" spans="23:24">
      <c r="W2641" s="65"/>
      <c r="X2641" s="65"/>
    </row>
    <row r="2642" spans="23:24">
      <c r="W2642" s="65"/>
      <c r="X2642" s="65"/>
    </row>
    <row r="2643" spans="23:24">
      <c r="W2643" s="65"/>
      <c r="X2643" s="65"/>
    </row>
    <row r="2644" spans="23:24">
      <c r="W2644" s="65"/>
      <c r="X2644" s="65"/>
    </row>
    <row r="2645" spans="23:24">
      <c r="W2645" s="65"/>
      <c r="X2645" s="65"/>
    </row>
    <row r="2646" spans="23:24">
      <c r="W2646" s="65"/>
      <c r="X2646" s="65"/>
    </row>
    <row r="2647" spans="23:24">
      <c r="W2647" s="65"/>
      <c r="X2647" s="65"/>
    </row>
    <row r="2648" spans="23:24">
      <c r="W2648" s="65"/>
      <c r="X2648" s="65"/>
    </row>
    <row r="2649" spans="23:24">
      <c r="W2649" s="65"/>
      <c r="X2649" s="65"/>
    </row>
    <row r="2650" spans="23:24">
      <c r="W2650" s="65"/>
      <c r="X2650" s="65"/>
    </row>
    <row r="2651" spans="23:24">
      <c r="W2651" s="65"/>
      <c r="X2651" s="65"/>
    </row>
    <row r="2652" spans="23:24">
      <c r="W2652" s="65"/>
      <c r="X2652" s="65"/>
    </row>
    <row r="2653" spans="23:24">
      <c r="W2653" s="65"/>
      <c r="X2653" s="65"/>
    </row>
    <row r="2654" spans="23:24">
      <c r="W2654" s="65"/>
      <c r="X2654" s="65"/>
    </row>
    <row r="2655" spans="23:24">
      <c r="W2655" s="65"/>
      <c r="X2655" s="65"/>
    </row>
    <row r="2656" spans="23:24">
      <c r="W2656" s="65"/>
      <c r="X2656" s="65"/>
    </row>
    <row r="2657" spans="23:24">
      <c r="W2657" s="65"/>
      <c r="X2657" s="65"/>
    </row>
    <row r="2658" spans="23:24">
      <c r="W2658" s="65"/>
      <c r="X2658" s="65"/>
    </row>
    <row r="2659" spans="23:24">
      <c r="W2659" s="65"/>
      <c r="X2659" s="65"/>
    </row>
    <row r="2660" spans="23:24">
      <c r="W2660" s="65"/>
      <c r="X2660" s="65"/>
    </row>
    <row r="2661" spans="23:24">
      <c r="W2661" s="65"/>
      <c r="X2661" s="65"/>
    </row>
    <row r="2662" spans="23:24">
      <c r="W2662" s="65"/>
      <c r="X2662" s="65"/>
    </row>
    <row r="2663" spans="23:24">
      <c r="W2663" s="65"/>
      <c r="X2663" s="65"/>
    </row>
    <row r="2664" spans="23:24">
      <c r="W2664" s="65"/>
      <c r="X2664" s="65"/>
    </row>
    <row r="2665" spans="23:24">
      <c r="W2665" s="65"/>
      <c r="X2665" s="65"/>
    </row>
    <row r="2666" spans="23:24">
      <c r="W2666" s="65"/>
      <c r="X2666" s="65"/>
    </row>
    <row r="2667" spans="23:24">
      <c r="W2667" s="65"/>
      <c r="X2667" s="65"/>
    </row>
    <row r="2668" spans="23:24">
      <c r="W2668" s="65"/>
      <c r="X2668" s="65"/>
    </row>
    <row r="2669" spans="23:24">
      <c r="W2669" s="65"/>
      <c r="X2669" s="65"/>
    </row>
    <row r="2670" spans="23:24">
      <c r="W2670" s="65"/>
      <c r="X2670" s="65"/>
    </row>
    <row r="2671" spans="23:24">
      <c r="W2671" s="65"/>
      <c r="X2671" s="65"/>
    </row>
    <row r="2672" spans="23:24">
      <c r="W2672" s="65"/>
      <c r="X2672" s="65"/>
    </row>
    <row r="2673" spans="23:24">
      <c r="W2673" s="65"/>
      <c r="X2673" s="65"/>
    </row>
    <row r="2674" spans="23:24">
      <c r="W2674" s="65"/>
      <c r="X2674" s="65"/>
    </row>
    <row r="2675" spans="23:24">
      <c r="W2675" s="65"/>
      <c r="X2675" s="65"/>
    </row>
    <row r="2676" spans="23:24">
      <c r="W2676" s="65"/>
      <c r="X2676" s="65"/>
    </row>
    <row r="2677" spans="23:24">
      <c r="W2677" s="65"/>
      <c r="X2677" s="65"/>
    </row>
    <row r="2678" spans="23:24">
      <c r="W2678" s="65"/>
      <c r="X2678" s="65"/>
    </row>
    <row r="2679" spans="23:24">
      <c r="W2679" s="65"/>
      <c r="X2679" s="65"/>
    </row>
    <row r="2680" spans="23:24">
      <c r="W2680" s="65"/>
      <c r="X2680" s="65"/>
    </row>
    <row r="2681" spans="23:24">
      <c r="W2681" s="65"/>
      <c r="X2681" s="65"/>
    </row>
    <row r="2682" spans="23:24">
      <c r="W2682" s="65"/>
      <c r="X2682" s="65"/>
    </row>
    <row r="2683" spans="23:24">
      <c r="W2683" s="65"/>
      <c r="X2683" s="65"/>
    </row>
    <row r="2684" spans="23:24">
      <c r="W2684" s="65"/>
      <c r="X2684" s="65"/>
    </row>
    <row r="2685" spans="23:24">
      <c r="W2685" s="65"/>
      <c r="X2685" s="65"/>
    </row>
    <row r="2686" spans="23:24">
      <c r="W2686" s="65"/>
      <c r="X2686" s="65"/>
    </row>
    <row r="2687" spans="23:24">
      <c r="W2687" s="65"/>
      <c r="X2687" s="65"/>
    </row>
    <row r="2688" spans="23:24">
      <c r="W2688" s="65"/>
      <c r="X2688" s="65"/>
    </row>
    <row r="2689" spans="23:24">
      <c r="W2689" s="65"/>
      <c r="X2689" s="65"/>
    </row>
    <row r="2690" spans="23:24">
      <c r="W2690" s="65"/>
      <c r="X2690" s="65"/>
    </row>
    <row r="2691" spans="23:24">
      <c r="W2691" s="65"/>
      <c r="X2691" s="65"/>
    </row>
    <row r="2692" spans="23:24">
      <c r="W2692" s="65"/>
      <c r="X2692" s="65"/>
    </row>
    <row r="2693" spans="23:24">
      <c r="W2693" s="65"/>
      <c r="X2693" s="65"/>
    </row>
    <row r="2694" spans="23:24">
      <c r="W2694" s="65"/>
      <c r="X2694" s="65"/>
    </row>
    <row r="2695" spans="23:24">
      <c r="W2695" s="65"/>
      <c r="X2695" s="65"/>
    </row>
    <row r="2696" spans="23:24">
      <c r="W2696" s="65"/>
      <c r="X2696" s="65"/>
    </row>
    <row r="2697" spans="23:24">
      <c r="W2697" s="65"/>
      <c r="X2697" s="65"/>
    </row>
    <row r="2698" spans="23:24">
      <c r="W2698" s="65"/>
      <c r="X2698" s="65"/>
    </row>
    <row r="2699" spans="23:24">
      <c r="W2699" s="65"/>
      <c r="X2699" s="65"/>
    </row>
    <row r="2700" spans="23:24">
      <c r="W2700" s="65"/>
      <c r="X2700" s="65"/>
    </row>
    <row r="2701" spans="23:24">
      <c r="W2701" s="65"/>
      <c r="X2701" s="65"/>
    </row>
    <row r="2702" spans="23:24">
      <c r="W2702" s="65"/>
      <c r="X2702" s="65"/>
    </row>
    <row r="2703" spans="23:24">
      <c r="W2703" s="65"/>
      <c r="X2703" s="65"/>
    </row>
    <row r="2704" spans="23:24">
      <c r="W2704" s="65"/>
      <c r="X2704" s="65"/>
    </row>
    <row r="2705" spans="23:24">
      <c r="W2705" s="65"/>
      <c r="X2705" s="65"/>
    </row>
    <row r="2706" spans="23:24">
      <c r="W2706" s="65"/>
      <c r="X2706" s="65"/>
    </row>
    <row r="2707" spans="23:24">
      <c r="W2707" s="65"/>
      <c r="X2707" s="65"/>
    </row>
    <row r="2708" spans="23:24">
      <c r="W2708" s="65"/>
      <c r="X2708" s="65"/>
    </row>
    <row r="2709" spans="23:24">
      <c r="W2709" s="65"/>
      <c r="X2709" s="65"/>
    </row>
    <row r="2710" spans="23:24">
      <c r="W2710" s="65"/>
      <c r="X2710" s="65"/>
    </row>
    <row r="2711" spans="23:24">
      <c r="W2711" s="65"/>
      <c r="X2711" s="65"/>
    </row>
    <row r="2712" spans="23:24">
      <c r="W2712" s="65"/>
      <c r="X2712" s="65"/>
    </row>
    <row r="2713" spans="23:24">
      <c r="W2713" s="65"/>
      <c r="X2713" s="65"/>
    </row>
    <row r="2714" spans="23:24">
      <c r="W2714" s="65"/>
      <c r="X2714" s="65"/>
    </row>
    <row r="2715" spans="23:24">
      <c r="W2715" s="65"/>
      <c r="X2715" s="65"/>
    </row>
    <row r="2716" spans="23:24">
      <c r="W2716" s="65"/>
      <c r="X2716" s="65"/>
    </row>
    <row r="2717" spans="23:24">
      <c r="W2717" s="65"/>
      <c r="X2717" s="65"/>
    </row>
    <row r="2718" spans="23:24">
      <c r="W2718" s="65"/>
      <c r="X2718" s="65"/>
    </row>
    <row r="2719" spans="23:24">
      <c r="W2719" s="65"/>
      <c r="X2719" s="65"/>
    </row>
    <row r="2720" spans="23:24">
      <c r="W2720" s="65"/>
      <c r="X2720" s="65"/>
    </row>
    <row r="2721" spans="23:24">
      <c r="W2721" s="65"/>
      <c r="X2721" s="65"/>
    </row>
    <row r="2722" spans="23:24">
      <c r="W2722" s="65"/>
      <c r="X2722" s="65"/>
    </row>
    <row r="2723" spans="23:24">
      <c r="W2723" s="65"/>
      <c r="X2723" s="65"/>
    </row>
    <row r="2724" spans="23:24">
      <c r="W2724" s="65"/>
      <c r="X2724" s="65"/>
    </row>
    <row r="2725" spans="23:24">
      <c r="W2725" s="65"/>
      <c r="X2725" s="65"/>
    </row>
    <row r="2726" spans="23:24">
      <c r="W2726" s="65"/>
      <c r="X2726" s="65"/>
    </row>
    <row r="2727" spans="23:24">
      <c r="W2727" s="65"/>
      <c r="X2727" s="65"/>
    </row>
    <row r="2728" spans="23:24">
      <c r="W2728" s="65"/>
      <c r="X2728" s="65"/>
    </row>
    <row r="2729" spans="23:24">
      <c r="W2729" s="65"/>
      <c r="X2729" s="65"/>
    </row>
    <row r="2730" spans="23:24">
      <c r="W2730" s="65"/>
      <c r="X2730" s="65"/>
    </row>
    <row r="2731" spans="23:24">
      <c r="W2731" s="65"/>
      <c r="X2731" s="65"/>
    </row>
    <row r="2732" spans="23:24">
      <c r="W2732" s="65"/>
      <c r="X2732" s="65"/>
    </row>
    <row r="2733" spans="23:24">
      <c r="W2733" s="65"/>
      <c r="X2733" s="65"/>
    </row>
    <row r="2734" spans="23:24">
      <c r="W2734" s="65"/>
      <c r="X2734" s="65"/>
    </row>
    <row r="2735" spans="23:24">
      <c r="W2735" s="65"/>
      <c r="X2735" s="65"/>
    </row>
    <row r="2736" spans="23:24">
      <c r="W2736" s="65"/>
      <c r="X2736" s="65"/>
    </row>
    <row r="2737" spans="23:24">
      <c r="W2737" s="65"/>
      <c r="X2737" s="65"/>
    </row>
    <row r="2738" spans="23:24">
      <c r="W2738" s="65"/>
      <c r="X2738" s="65"/>
    </row>
    <row r="2739" spans="23:24">
      <c r="W2739" s="65"/>
      <c r="X2739" s="65"/>
    </row>
    <row r="2740" spans="23:24">
      <c r="W2740" s="65"/>
      <c r="X2740" s="65"/>
    </row>
    <row r="2741" spans="23:24">
      <c r="W2741" s="65"/>
      <c r="X2741" s="65"/>
    </row>
    <row r="2742" spans="23:24">
      <c r="W2742" s="65"/>
      <c r="X2742" s="65"/>
    </row>
    <row r="2743" spans="23:24">
      <c r="W2743" s="65"/>
      <c r="X2743" s="65"/>
    </row>
    <row r="2744" spans="23:24">
      <c r="W2744" s="65"/>
      <c r="X2744" s="65"/>
    </row>
    <row r="2745" spans="23:24">
      <c r="W2745" s="65"/>
      <c r="X2745" s="65"/>
    </row>
    <row r="2746" spans="23:24">
      <c r="W2746" s="65"/>
      <c r="X2746" s="65"/>
    </row>
    <row r="2747" spans="23:24">
      <c r="W2747" s="65"/>
      <c r="X2747" s="65"/>
    </row>
    <row r="2748" spans="23:24">
      <c r="W2748" s="65"/>
      <c r="X2748" s="65"/>
    </row>
    <row r="2749" spans="23:24">
      <c r="W2749" s="65"/>
      <c r="X2749" s="65"/>
    </row>
    <row r="2750" spans="23:24">
      <c r="W2750" s="65"/>
      <c r="X2750" s="65"/>
    </row>
    <row r="2751" spans="23:24">
      <c r="W2751" s="65"/>
      <c r="X2751" s="65"/>
    </row>
    <row r="2752" spans="23:24">
      <c r="W2752" s="65"/>
      <c r="X2752" s="65"/>
    </row>
    <row r="2753" spans="23:24">
      <c r="W2753" s="65"/>
      <c r="X2753" s="65"/>
    </row>
  </sheetData>
  <sheetProtection algorithmName="SHA-512" hashValue="59527GkycewAhNlmKmxcd5xE6U29mZ0Fe4QYh2st70/eiMpm9IQAn2X9Zt1ixIPZQJg9yoTSXCwn8WjKiAZIQA==" saltValue="kHBCGDGMhVsMipwLj6/quA==" spinCount="100000" sheet="1" selectLockedCells="1" selectUnlockedCells="1"/>
  <mergeCells count="219">
    <mergeCell ref="E15:J15"/>
    <mergeCell ref="E16:J16"/>
    <mergeCell ref="E17:J17"/>
    <mergeCell ref="E18:J18"/>
    <mergeCell ref="E19:J19"/>
    <mergeCell ref="E14:J14"/>
    <mergeCell ref="E13:J13"/>
    <mergeCell ref="E12:J12"/>
    <mergeCell ref="K10:L10"/>
    <mergeCell ref="K11:N11"/>
    <mergeCell ref="H10:J10"/>
    <mergeCell ref="H11:J11"/>
    <mergeCell ref="D10:G10"/>
    <mergeCell ref="E11:G11"/>
    <mergeCell ref="E25:J25"/>
    <mergeCell ref="E26:J26"/>
    <mergeCell ref="E27:J27"/>
    <mergeCell ref="E28:J28"/>
    <mergeCell ref="E29:J29"/>
    <mergeCell ref="E20:J20"/>
    <mergeCell ref="E21:J21"/>
    <mergeCell ref="E22:J22"/>
    <mergeCell ref="E23:J23"/>
    <mergeCell ref="E24:J24"/>
    <mergeCell ref="E35:J35"/>
    <mergeCell ref="E36:J36"/>
    <mergeCell ref="E37:J37"/>
    <mergeCell ref="E38:J38"/>
    <mergeCell ref="E39:J39"/>
    <mergeCell ref="E30:J30"/>
    <mergeCell ref="E31:J31"/>
    <mergeCell ref="E32:J32"/>
    <mergeCell ref="E33:J33"/>
    <mergeCell ref="E34:J34"/>
    <mergeCell ref="E45:J45"/>
    <mergeCell ref="E46:J46"/>
    <mergeCell ref="E47:J47"/>
    <mergeCell ref="E48:J48"/>
    <mergeCell ref="E49:J49"/>
    <mergeCell ref="E40:J40"/>
    <mergeCell ref="E41:J41"/>
    <mergeCell ref="E42:J42"/>
    <mergeCell ref="E43:J43"/>
    <mergeCell ref="E44:J44"/>
    <mergeCell ref="E56:J56"/>
    <mergeCell ref="E57:J57"/>
    <mergeCell ref="E58:J58"/>
    <mergeCell ref="E59:J59"/>
    <mergeCell ref="E68:J68"/>
    <mergeCell ref="E69:J69"/>
    <mergeCell ref="E77:J77"/>
    <mergeCell ref="E78:J78"/>
    <mergeCell ref="E50:J50"/>
    <mergeCell ref="E51:J51"/>
    <mergeCell ref="E52:J52"/>
    <mergeCell ref="E53:J53"/>
    <mergeCell ref="E54:J54"/>
    <mergeCell ref="E80:J80"/>
    <mergeCell ref="E81:J81"/>
    <mergeCell ref="E82:J82"/>
    <mergeCell ref="E83:J83"/>
    <mergeCell ref="E84:J84"/>
    <mergeCell ref="K3:N3"/>
    <mergeCell ref="K4:N4"/>
    <mergeCell ref="D3:F7"/>
    <mergeCell ref="D8:F8"/>
    <mergeCell ref="K5:L5"/>
    <mergeCell ref="M5:N5"/>
    <mergeCell ref="K6:N6"/>
    <mergeCell ref="K7:N8"/>
    <mergeCell ref="D9:F9"/>
    <mergeCell ref="K9:L9"/>
    <mergeCell ref="H9:J9"/>
    <mergeCell ref="E79:J79"/>
    <mergeCell ref="E70:J70"/>
    <mergeCell ref="E71:J71"/>
    <mergeCell ref="E72:J72"/>
    <mergeCell ref="E73:J73"/>
    <mergeCell ref="E74:J74"/>
    <mergeCell ref="E75:J75"/>
    <mergeCell ref="E76:J76"/>
    <mergeCell ref="E110:J110"/>
    <mergeCell ref="E111:J111"/>
    <mergeCell ref="E112:J112"/>
    <mergeCell ref="E105:J105"/>
    <mergeCell ref="E106:J106"/>
    <mergeCell ref="E107:J107"/>
    <mergeCell ref="E108:J108"/>
    <mergeCell ref="E109:J109"/>
    <mergeCell ref="E100:J100"/>
    <mergeCell ref="E101:J101"/>
    <mergeCell ref="E102:J102"/>
    <mergeCell ref="E103:J103"/>
    <mergeCell ref="E104:J104"/>
    <mergeCell ref="E95:J95"/>
    <mergeCell ref="E96:J96"/>
    <mergeCell ref="E97:J97"/>
    <mergeCell ref="E98:J98"/>
    <mergeCell ref="E99:J99"/>
    <mergeCell ref="E90:J90"/>
    <mergeCell ref="E91:J91"/>
    <mergeCell ref="E55:J55"/>
    <mergeCell ref="E60:J60"/>
    <mergeCell ref="E61:J61"/>
    <mergeCell ref="E62:J62"/>
    <mergeCell ref="E63:J63"/>
    <mergeCell ref="E64:J64"/>
    <mergeCell ref="E65:J65"/>
    <mergeCell ref="E66:J66"/>
    <mergeCell ref="E67:J67"/>
    <mergeCell ref="E92:J92"/>
    <mergeCell ref="E93:J93"/>
    <mergeCell ref="E94:J94"/>
    <mergeCell ref="E85:J85"/>
    <mergeCell ref="E86:J86"/>
    <mergeCell ref="E87:J87"/>
    <mergeCell ref="E88:J88"/>
    <mergeCell ref="E89:J89"/>
    <mergeCell ref="E118:J118"/>
    <mergeCell ref="E119:J119"/>
    <mergeCell ref="E120:J120"/>
    <mergeCell ref="E121:J121"/>
    <mergeCell ref="E122:J122"/>
    <mergeCell ref="E113:J113"/>
    <mergeCell ref="E114:J114"/>
    <mergeCell ref="E115:J115"/>
    <mergeCell ref="E116:J116"/>
    <mergeCell ref="E117:J117"/>
    <mergeCell ref="E128:J128"/>
    <mergeCell ref="E129:J129"/>
    <mergeCell ref="E130:J130"/>
    <mergeCell ref="E131:J131"/>
    <mergeCell ref="E132:J132"/>
    <mergeCell ref="E123:J123"/>
    <mergeCell ref="E124:J124"/>
    <mergeCell ref="E125:J125"/>
    <mergeCell ref="E126:J126"/>
    <mergeCell ref="E127:J127"/>
    <mergeCell ref="E138:J138"/>
    <mergeCell ref="E139:J139"/>
    <mergeCell ref="E140:J140"/>
    <mergeCell ref="E141:J141"/>
    <mergeCell ref="E142:J142"/>
    <mergeCell ref="E133:J133"/>
    <mergeCell ref="E134:J134"/>
    <mergeCell ref="E135:J135"/>
    <mergeCell ref="E136:J136"/>
    <mergeCell ref="E137:J137"/>
    <mergeCell ref="E148:J148"/>
    <mergeCell ref="E149:J149"/>
    <mergeCell ref="E150:J150"/>
    <mergeCell ref="E151:J151"/>
    <mergeCell ref="E152:J152"/>
    <mergeCell ref="E143:J143"/>
    <mergeCell ref="E144:J144"/>
    <mergeCell ref="E145:J145"/>
    <mergeCell ref="E146:J146"/>
    <mergeCell ref="E147:J147"/>
    <mergeCell ref="E158:J158"/>
    <mergeCell ref="E159:J159"/>
    <mergeCell ref="E160:J160"/>
    <mergeCell ref="E161:J161"/>
    <mergeCell ref="E162:J162"/>
    <mergeCell ref="E153:J153"/>
    <mergeCell ref="E154:J154"/>
    <mergeCell ref="E155:J155"/>
    <mergeCell ref="E156:J156"/>
    <mergeCell ref="E157:J157"/>
    <mergeCell ref="E168:J168"/>
    <mergeCell ref="E169:J169"/>
    <mergeCell ref="E170:J170"/>
    <mergeCell ref="E171:J171"/>
    <mergeCell ref="E172:J172"/>
    <mergeCell ref="E163:J163"/>
    <mergeCell ref="E164:J164"/>
    <mergeCell ref="E165:J165"/>
    <mergeCell ref="E166:J166"/>
    <mergeCell ref="E167:J167"/>
    <mergeCell ref="E178:J178"/>
    <mergeCell ref="E179:J179"/>
    <mergeCell ref="E180:J180"/>
    <mergeCell ref="E181:J181"/>
    <mergeCell ref="E182:J182"/>
    <mergeCell ref="E173:J173"/>
    <mergeCell ref="E174:J174"/>
    <mergeCell ref="E175:J175"/>
    <mergeCell ref="E176:J176"/>
    <mergeCell ref="E177:J177"/>
    <mergeCell ref="E188:J188"/>
    <mergeCell ref="E189:J189"/>
    <mergeCell ref="E190:J190"/>
    <mergeCell ref="E191:J191"/>
    <mergeCell ref="E192:J192"/>
    <mergeCell ref="E183:J183"/>
    <mergeCell ref="E184:J184"/>
    <mergeCell ref="E185:J185"/>
    <mergeCell ref="E186:J186"/>
    <mergeCell ref="E187:J187"/>
    <mergeCell ref="E198:J198"/>
    <mergeCell ref="E199:J199"/>
    <mergeCell ref="E200:J200"/>
    <mergeCell ref="E201:J201"/>
    <mergeCell ref="E202:J202"/>
    <mergeCell ref="E193:J193"/>
    <mergeCell ref="E194:J194"/>
    <mergeCell ref="E195:J195"/>
    <mergeCell ref="E196:J196"/>
    <mergeCell ref="E197:J197"/>
    <mergeCell ref="E213:J213"/>
    <mergeCell ref="E208:J208"/>
    <mergeCell ref="E209:J209"/>
    <mergeCell ref="E210:J210"/>
    <mergeCell ref="E211:J211"/>
    <mergeCell ref="E212:J212"/>
    <mergeCell ref="E203:J203"/>
    <mergeCell ref="E204:J204"/>
    <mergeCell ref="E205:J205"/>
    <mergeCell ref="E206:J206"/>
    <mergeCell ref="E207:J207"/>
  </mergeCells>
  <conditionalFormatting sqref="M9:M10">
    <cfRule type="expression" dxfId="201" priority="355">
      <formula>IF($M$10="",FALSE,TRUE)</formula>
    </cfRule>
  </conditionalFormatting>
  <conditionalFormatting sqref="D113:J113 L113:N113">
    <cfRule type="expression" dxfId="200" priority="201">
      <formula>IF($D113="",FALSE,TRUE)</formula>
    </cfRule>
  </conditionalFormatting>
  <conditionalFormatting sqref="D114:J114 L114:N114">
    <cfRule type="expression" dxfId="199" priority="200">
      <formula>IF($D114="",FALSE,TRUE)</formula>
    </cfRule>
  </conditionalFormatting>
  <conditionalFormatting sqref="D115:J115 L115:N115">
    <cfRule type="expression" dxfId="198" priority="199">
      <formula>IF($D115="",FALSE,TRUE)</formula>
    </cfRule>
  </conditionalFormatting>
  <conditionalFormatting sqref="D116:J116 L116:N116">
    <cfRule type="expression" dxfId="197" priority="198">
      <formula>IF($D116="",FALSE,TRUE)</formula>
    </cfRule>
  </conditionalFormatting>
  <conditionalFormatting sqref="D117:J117 L117:N117">
    <cfRule type="expression" dxfId="196" priority="197">
      <formula>IF($D117="",FALSE,TRUE)</formula>
    </cfRule>
  </conditionalFormatting>
  <conditionalFormatting sqref="D118:J118 L118:N118">
    <cfRule type="expression" dxfId="195" priority="196">
      <formula>IF($D118="",FALSE,TRUE)</formula>
    </cfRule>
  </conditionalFormatting>
  <conditionalFormatting sqref="D119:J119 L119:N119">
    <cfRule type="expression" dxfId="194" priority="195">
      <formula>IF($D119="",FALSE,TRUE)</formula>
    </cfRule>
  </conditionalFormatting>
  <conditionalFormatting sqref="D120:J120 L120:N120">
    <cfRule type="expression" dxfId="193" priority="194">
      <formula>IF($D120="",FALSE,TRUE)</formula>
    </cfRule>
  </conditionalFormatting>
  <conditionalFormatting sqref="D121:J121 L121:N121">
    <cfRule type="expression" dxfId="192" priority="193">
      <formula>IF($D121="",FALSE,TRUE)</formula>
    </cfRule>
  </conditionalFormatting>
  <conditionalFormatting sqref="D122:J122 L122:N122">
    <cfRule type="expression" dxfId="191" priority="192">
      <formula>IF($D122="",FALSE,TRUE)</formula>
    </cfRule>
  </conditionalFormatting>
  <conditionalFormatting sqref="D123:J123 L123:N123">
    <cfRule type="expression" dxfId="190" priority="191">
      <formula>IF($D123="",FALSE,TRUE)</formula>
    </cfRule>
  </conditionalFormatting>
  <conditionalFormatting sqref="D124:J124 L124:N124">
    <cfRule type="expression" dxfId="189" priority="190">
      <formula>IF($D124="",FALSE,TRUE)</formula>
    </cfRule>
  </conditionalFormatting>
  <conditionalFormatting sqref="D125:J125 L125:N125">
    <cfRule type="expression" dxfId="188" priority="189">
      <formula>IF($D125="",FALSE,TRUE)</formula>
    </cfRule>
  </conditionalFormatting>
  <conditionalFormatting sqref="D126:J126 L126:N126">
    <cfRule type="expression" dxfId="187" priority="188">
      <formula>IF($D126="",FALSE,TRUE)</formula>
    </cfRule>
  </conditionalFormatting>
  <conditionalFormatting sqref="D127:J127 L127:N127">
    <cfRule type="expression" dxfId="186" priority="187">
      <formula>IF($D127="",FALSE,TRUE)</formula>
    </cfRule>
  </conditionalFormatting>
  <conditionalFormatting sqref="D128:J128 L128:N128">
    <cfRule type="expression" dxfId="185" priority="186">
      <formula>IF($D128="",FALSE,TRUE)</formula>
    </cfRule>
  </conditionalFormatting>
  <conditionalFormatting sqref="D129:J129 L129:N129">
    <cfRule type="expression" dxfId="184" priority="185">
      <formula>IF($D129="",FALSE,TRUE)</formula>
    </cfRule>
  </conditionalFormatting>
  <conditionalFormatting sqref="D130:J130 L130:N130">
    <cfRule type="expression" dxfId="183" priority="184">
      <formula>IF($D130="",FALSE,TRUE)</formula>
    </cfRule>
  </conditionalFormatting>
  <conditionalFormatting sqref="D131:J131 L131:N131">
    <cfRule type="expression" dxfId="182" priority="183">
      <formula>IF($D131="",FALSE,TRUE)</formula>
    </cfRule>
  </conditionalFormatting>
  <conditionalFormatting sqref="D132:J132 L132:N132">
    <cfRule type="expression" dxfId="181" priority="182">
      <formula>IF($D132="",FALSE,TRUE)</formula>
    </cfRule>
  </conditionalFormatting>
  <conditionalFormatting sqref="D133:J133 L133:N133">
    <cfRule type="expression" dxfId="180" priority="181">
      <formula>IF($D133="",FALSE,TRUE)</formula>
    </cfRule>
  </conditionalFormatting>
  <conditionalFormatting sqref="D134:J134 L134:N134">
    <cfRule type="expression" dxfId="179" priority="180">
      <formula>IF($D134="",FALSE,TRUE)</formula>
    </cfRule>
  </conditionalFormatting>
  <conditionalFormatting sqref="D135:J135 L135:N135">
    <cfRule type="expression" dxfId="178" priority="179">
      <formula>IF($D135="",FALSE,TRUE)</formula>
    </cfRule>
  </conditionalFormatting>
  <conditionalFormatting sqref="D136:J136 L136:N136">
    <cfRule type="expression" dxfId="177" priority="178">
      <formula>IF($D136="",FALSE,TRUE)</formula>
    </cfRule>
  </conditionalFormatting>
  <conditionalFormatting sqref="D137:J137 L137:N137">
    <cfRule type="expression" dxfId="176" priority="177">
      <formula>IF($D137="",FALSE,TRUE)</formula>
    </cfRule>
  </conditionalFormatting>
  <conditionalFormatting sqref="D138:J138 L138:N138">
    <cfRule type="expression" dxfId="175" priority="176">
      <formula>IF($D138="",FALSE,TRUE)</formula>
    </cfRule>
  </conditionalFormatting>
  <conditionalFormatting sqref="D139:J139 L139:N139">
    <cfRule type="expression" dxfId="174" priority="175">
      <formula>IF($D139="",FALSE,TRUE)</formula>
    </cfRule>
  </conditionalFormatting>
  <conditionalFormatting sqref="D140:J140 L140:N140">
    <cfRule type="expression" dxfId="173" priority="174">
      <formula>IF($D140="",FALSE,TRUE)</formula>
    </cfRule>
  </conditionalFormatting>
  <conditionalFormatting sqref="D141:J141 L141:N141">
    <cfRule type="expression" dxfId="172" priority="173">
      <formula>IF($D141="",FALSE,TRUE)</formula>
    </cfRule>
  </conditionalFormatting>
  <conditionalFormatting sqref="D142:J142 L142:N142">
    <cfRule type="expression" dxfId="171" priority="172">
      <formula>IF($D142="",FALSE,TRUE)</formula>
    </cfRule>
  </conditionalFormatting>
  <conditionalFormatting sqref="D143:J143 L143:N143">
    <cfRule type="expression" dxfId="170" priority="171">
      <formula>IF($D143="",FALSE,TRUE)</formula>
    </cfRule>
  </conditionalFormatting>
  <conditionalFormatting sqref="D144:J144 L144:N144">
    <cfRule type="expression" dxfId="169" priority="170">
      <formula>IF($D144="",FALSE,TRUE)</formula>
    </cfRule>
  </conditionalFormatting>
  <conditionalFormatting sqref="D145:J145 L145:N145">
    <cfRule type="expression" dxfId="168" priority="169">
      <formula>IF($D145="",FALSE,TRUE)</formula>
    </cfRule>
  </conditionalFormatting>
  <conditionalFormatting sqref="D146:J146 L146:N146">
    <cfRule type="expression" dxfId="167" priority="168">
      <formula>IF($D146="",FALSE,TRUE)</formula>
    </cfRule>
  </conditionalFormatting>
  <conditionalFormatting sqref="D147:J147 L147:N147">
    <cfRule type="expression" dxfId="166" priority="167">
      <formula>IF($D147="",FALSE,TRUE)</formula>
    </cfRule>
  </conditionalFormatting>
  <conditionalFormatting sqref="D148:J148 L148:N148">
    <cfRule type="expression" dxfId="165" priority="166">
      <formula>IF($D148="",FALSE,TRUE)</formula>
    </cfRule>
  </conditionalFormatting>
  <conditionalFormatting sqref="D149:J149 L149:N149">
    <cfRule type="expression" dxfId="164" priority="165">
      <formula>IF($D149="",FALSE,TRUE)</formula>
    </cfRule>
  </conditionalFormatting>
  <conditionalFormatting sqref="D150:J150 L150:N150">
    <cfRule type="expression" dxfId="163" priority="164">
      <formula>IF($D150="",FALSE,TRUE)</formula>
    </cfRule>
  </conditionalFormatting>
  <conditionalFormatting sqref="D151:J151 L151:N151">
    <cfRule type="expression" dxfId="162" priority="163">
      <formula>IF($D151="",FALSE,TRUE)</formula>
    </cfRule>
  </conditionalFormatting>
  <conditionalFormatting sqref="D152:J152 L152:N152">
    <cfRule type="expression" dxfId="161" priority="162">
      <formula>IF($D152="",FALSE,TRUE)</formula>
    </cfRule>
  </conditionalFormatting>
  <conditionalFormatting sqref="D153:J153 L153:N153">
    <cfRule type="expression" dxfId="160" priority="161">
      <formula>IF($D153="",FALSE,TRUE)</formula>
    </cfRule>
  </conditionalFormatting>
  <conditionalFormatting sqref="D154:J154 L154:N154">
    <cfRule type="expression" dxfId="159" priority="160">
      <formula>IF($D154="",FALSE,TRUE)</formula>
    </cfRule>
  </conditionalFormatting>
  <conditionalFormatting sqref="D155:J155 L155:N155">
    <cfRule type="expression" dxfId="158" priority="159">
      <formula>IF($D155="",FALSE,TRUE)</formula>
    </cfRule>
  </conditionalFormatting>
  <conditionalFormatting sqref="D156:J156 L156:N156">
    <cfRule type="expression" dxfId="157" priority="158">
      <formula>IF($D156="",FALSE,TRUE)</formula>
    </cfRule>
  </conditionalFormatting>
  <conditionalFormatting sqref="D157:J157 L157:N157">
    <cfRule type="expression" dxfId="156" priority="157">
      <formula>IF($D157="",FALSE,TRUE)</formula>
    </cfRule>
  </conditionalFormatting>
  <conditionalFormatting sqref="D158:J158 L158:N158">
    <cfRule type="expression" dxfId="155" priority="156">
      <formula>IF($D158="",FALSE,TRUE)</formula>
    </cfRule>
  </conditionalFormatting>
  <conditionalFormatting sqref="D159:J159 L159:N159">
    <cfRule type="expression" dxfId="154" priority="155">
      <formula>IF($D159="",FALSE,TRUE)</formula>
    </cfRule>
  </conditionalFormatting>
  <conditionalFormatting sqref="D160:J160 L160:N160">
    <cfRule type="expression" dxfId="153" priority="154">
      <formula>IF($D160="",FALSE,TRUE)</formula>
    </cfRule>
  </conditionalFormatting>
  <conditionalFormatting sqref="D161:J161 L161:N161">
    <cfRule type="expression" dxfId="152" priority="153">
      <formula>IF($D161="",FALSE,TRUE)</formula>
    </cfRule>
  </conditionalFormatting>
  <conditionalFormatting sqref="D162:J162 L162:N162">
    <cfRule type="expression" dxfId="151" priority="152">
      <formula>IF($D162="",FALSE,TRUE)</formula>
    </cfRule>
  </conditionalFormatting>
  <conditionalFormatting sqref="D163:J163 L163:N163">
    <cfRule type="expression" dxfId="150" priority="151">
      <formula>IF($D163="",FALSE,TRUE)</formula>
    </cfRule>
  </conditionalFormatting>
  <conditionalFormatting sqref="D164:J164 L164:N164">
    <cfRule type="expression" dxfId="149" priority="150">
      <formula>IF($D164="",FALSE,TRUE)</formula>
    </cfRule>
  </conditionalFormatting>
  <conditionalFormatting sqref="D165:J165 L165:N165">
    <cfRule type="expression" dxfId="148" priority="149">
      <formula>IF($D165="",FALSE,TRUE)</formula>
    </cfRule>
  </conditionalFormatting>
  <conditionalFormatting sqref="D166:J166 L166:N166">
    <cfRule type="expression" dxfId="147" priority="148">
      <formula>IF($D166="",FALSE,TRUE)</formula>
    </cfRule>
  </conditionalFormatting>
  <conditionalFormatting sqref="D167:J167 L167:N167">
    <cfRule type="expression" dxfId="146" priority="147">
      <formula>IF($D167="",FALSE,TRUE)</formula>
    </cfRule>
  </conditionalFormatting>
  <conditionalFormatting sqref="D168:J168 L168:N168">
    <cfRule type="expression" dxfId="145" priority="146">
      <formula>IF($D168="",FALSE,TRUE)</formula>
    </cfRule>
  </conditionalFormatting>
  <conditionalFormatting sqref="D169:J169 L169:N169">
    <cfRule type="expression" dxfId="144" priority="145">
      <formula>IF($D169="",FALSE,TRUE)</formula>
    </cfRule>
  </conditionalFormatting>
  <conditionalFormatting sqref="D170:J170 L170:N170">
    <cfRule type="expression" dxfId="143" priority="144">
      <formula>IF($D170="",FALSE,TRUE)</formula>
    </cfRule>
  </conditionalFormatting>
  <conditionalFormatting sqref="D171:J171 L171:N171">
    <cfRule type="expression" dxfId="142" priority="143">
      <formula>IF($D171="",FALSE,TRUE)</formula>
    </cfRule>
  </conditionalFormatting>
  <conditionalFormatting sqref="D172:J172 L172:N172">
    <cfRule type="expression" dxfId="141" priority="142">
      <formula>IF($D172="",FALSE,TRUE)</formula>
    </cfRule>
  </conditionalFormatting>
  <conditionalFormatting sqref="D173:J173 L173:N173">
    <cfRule type="expression" dxfId="140" priority="141">
      <formula>IF($D173="",FALSE,TRUE)</formula>
    </cfRule>
  </conditionalFormatting>
  <conditionalFormatting sqref="D174:J174 L174:N174">
    <cfRule type="expression" dxfId="139" priority="140">
      <formula>IF($D174="",FALSE,TRUE)</formula>
    </cfRule>
  </conditionalFormatting>
  <conditionalFormatting sqref="D175:J175 L175:N175">
    <cfRule type="expression" dxfId="138" priority="139">
      <formula>IF($D175="",FALSE,TRUE)</formula>
    </cfRule>
  </conditionalFormatting>
  <conditionalFormatting sqref="D176:J176 L176:N176">
    <cfRule type="expression" dxfId="137" priority="138">
      <formula>IF($D176="",FALSE,TRUE)</formula>
    </cfRule>
  </conditionalFormatting>
  <conditionalFormatting sqref="D177:J177 L177:N177">
    <cfRule type="expression" dxfId="136" priority="137">
      <formula>IF($D177="",FALSE,TRUE)</formula>
    </cfRule>
  </conditionalFormatting>
  <conditionalFormatting sqref="D178:J178 L178:N178">
    <cfRule type="expression" dxfId="135" priority="136">
      <formula>IF($D178="",FALSE,TRUE)</formula>
    </cfRule>
  </conditionalFormatting>
  <conditionalFormatting sqref="D179:J179 L179:N179">
    <cfRule type="expression" dxfId="134" priority="135">
      <formula>IF($D179="",FALSE,TRUE)</formula>
    </cfRule>
  </conditionalFormatting>
  <conditionalFormatting sqref="D180:J180 L180:N180">
    <cfRule type="expression" dxfId="133" priority="134">
      <formula>IF($D180="",FALSE,TRUE)</formula>
    </cfRule>
  </conditionalFormatting>
  <conditionalFormatting sqref="D181:J181 L181:N181">
    <cfRule type="expression" dxfId="132" priority="133">
      <formula>IF($D181="",FALSE,TRUE)</formula>
    </cfRule>
  </conditionalFormatting>
  <conditionalFormatting sqref="D182:J182 L182:N182">
    <cfRule type="expression" dxfId="131" priority="132">
      <formula>IF($D182="",FALSE,TRUE)</formula>
    </cfRule>
  </conditionalFormatting>
  <conditionalFormatting sqref="D183:J183 L183:N183">
    <cfRule type="expression" dxfId="130" priority="131">
      <formula>IF($D183="",FALSE,TRUE)</formula>
    </cfRule>
  </conditionalFormatting>
  <conditionalFormatting sqref="D184:J184 L184:N184">
    <cfRule type="expression" dxfId="129" priority="130">
      <formula>IF($D184="",FALSE,TRUE)</formula>
    </cfRule>
  </conditionalFormatting>
  <conditionalFormatting sqref="D185:J185 L185:N185">
    <cfRule type="expression" dxfId="128" priority="129">
      <formula>IF($D185="",FALSE,TRUE)</formula>
    </cfRule>
  </conditionalFormatting>
  <conditionalFormatting sqref="D186:J186 L186:N186">
    <cfRule type="expression" dxfId="127" priority="128">
      <formula>IF($D186="",FALSE,TRUE)</formula>
    </cfRule>
  </conditionalFormatting>
  <conditionalFormatting sqref="D187:J187 L187:N187">
    <cfRule type="expression" dxfId="126" priority="127">
      <formula>IF($D187="",FALSE,TRUE)</formula>
    </cfRule>
  </conditionalFormatting>
  <conditionalFormatting sqref="D188:J188 L188:N188">
    <cfRule type="expression" dxfId="125" priority="126">
      <formula>IF($D188="",FALSE,TRUE)</formula>
    </cfRule>
  </conditionalFormatting>
  <conditionalFormatting sqref="D189:J189 L189:N189">
    <cfRule type="expression" dxfId="124" priority="125">
      <formula>IF($D189="",FALSE,TRUE)</formula>
    </cfRule>
  </conditionalFormatting>
  <conditionalFormatting sqref="D190:J190 L190:N190">
    <cfRule type="expression" dxfId="123" priority="124">
      <formula>IF($D190="",FALSE,TRUE)</formula>
    </cfRule>
  </conditionalFormatting>
  <conditionalFormatting sqref="D191:J191 L191:N191">
    <cfRule type="expression" dxfId="122" priority="123">
      <formula>IF($D191="",FALSE,TRUE)</formula>
    </cfRule>
  </conditionalFormatting>
  <conditionalFormatting sqref="D192:J192 L192:N192">
    <cfRule type="expression" dxfId="121" priority="122">
      <formula>IF($D192="",FALSE,TRUE)</formula>
    </cfRule>
  </conditionalFormatting>
  <conditionalFormatting sqref="D193:J193 L193:N193">
    <cfRule type="expression" dxfId="120" priority="121">
      <formula>IF($D193="",FALSE,TRUE)</formula>
    </cfRule>
  </conditionalFormatting>
  <conditionalFormatting sqref="D194:J194 L194:N194">
    <cfRule type="expression" dxfId="119" priority="120">
      <formula>IF($D194="",FALSE,TRUE)</formula>
    </cfRule>
  </conditionalFormatting>
  <conditionalFormatting sqref="D195:J195 L195:N195">
    <cfRule type="expression" dxfId="118" priority="119">
      <formula>IF($D195="",FALSE,TRUE)</formula>
    </cfRule>
  </conditionalFormatting>
  <conditionalFormatting sqref="D196:J196 L196:N196">
    <cfRule type="expression" dxfId="117" priority="118">
      <formula>IF($D196="",FALSE,TRUE)</formula>
    </cfRule>
  </conditionalFormatting>
  <conditionalFormatting sqref="D197:J197 L197:N197">
    <cfRule type="expression" dxfId="116" priority="117">
      <formula>IF($D197="",FALSE,TRUE)</formula>
    </cfRule>
  </conditionalFormatting>
  <conditionalFormatting sqref="D198:J198 L198:N198">
    <cfRule type="expression" dxfId="115" priority="116">
      <formula>IF($D198="",FALSE,TRUE)</formula>
    </cfRule>
  </conditionalFormatting>
  <conditionalFormatting sqref="D199:J199 L199:N199">
    <cfRule type="expression" dxfId="114" priority="115">
      <formula>IF($D199="",FALSE,TRUE)</formula>
    </cfRule>
  </conditionalFormatting>
  <conditionalFormatting sqref="D200:J200 L200:N200">
    <cfRule type="expression" dxfId="113" priority="114">
      <formula>IF($D200="",FALSE,TRUE)</formula>
    </cfRule>
  </conditionalFormatting>
  <conditionalFormatting sqref="D201:J201 L201:N201">
    <cfRule type="expression" dxfId="112" priority="113">
      <formula>IF($D201="",FALSE,TRUE)</formula>
    </cfRule>
  </conditionalFormatting>
  <conditionalFormatting sqref="D202:J202 L202:N202">
    <cfRule type="expression" dxfId="111" priority="112">
      <formula>IF($D202="",FALSE,TRUE)</formula>
    </cfRule>
  </conditionalFormatting>
  <conditionalFormatting sqref="D203:J203 L203:N203">
    <cfRule type="expression" dxfId="110" priority="111">
      <formula>IF($D203="",FALSE,TRUE)</formula>
    </cfRule>
  </conditionalFormatting>
  <conditionalFormatting sqref="D204:J204 L204:N204">
    <cfRule type="expression" dxfId="109" priority="110">
      <formula>IF($D204="",FALSE,TRUE)</formula>
    </cfRule>
  </conditionalFormatting>
  <conditionalFormatting sqref="D205:J205 L205:N205">
    <cfRule type="expression" dxfId="108" priority="109">
      <formula>IF($D205="",FALSE,TRUE)</formula>
    </cfRule>
  </conditionalFormatting>
  <conditionalFormatting sqref="D206:J206 L206:N206">
    <cfRule type="expression" dxfId="107" priority="108">
      <formula>IF($D206="",FALSE,TRUE)</formula>
    </cfRule>
  </conditionalFormatting>
  <conditionalFormatting sqref="D207:J207 L207:N207">
    <cfRule type="expression" dxfId="106" priority="107">
      <formula>IF($D207="",FALSE,TRUE)</formula>
    </cfRule>
  </conditionalFormatting>
  <conditionalFormatting sqref="D208:J208 L208:N208">
    <cfRule type="expression" dxfId="105" priority="106">
      <formula>IF($D208="",FALSE,TRUE)</formula>
    </cfRule>
  </conditionalFormatting>
  <conditionalFormatting sqref="D209:J209 L209:N209">
    <cfRule type="expression" dxfId="104" priority="105">
      <formula>IF($D209="",FALSE,TRUE)</formula>
    </cfRule>
  </conditionalFormatting>
  <conditionalFormatting sqref="D210:J210 L210:N210">
    <cfRule type="expression" dxfId="103" priority="104">
      <formula>IF($D210="",FALSE,TRUE)</formula>
    </cfRule>
  </conditionalFormatting>
  <conditionalFormatting sqref="D211:J211 L211:N211">
    <cfRule type="expression" dxfId="102" priority="103">
      <formula>IF($D211="",FALSE,TRUE)</formula>
    </cfRule>
  </conditionalFormatting>
  <conditionalFormatting sqref="D212:J212 L212:N212">
    <cfRule type="expression" dxfId="101" priority="102">
      <formula>IF($D212="",FALSE,TRUE)</formula>
    </cfRule>
  </conditionalFormatting>
  <conditionalFormatting sqref="D213:J213 L213:N213">
    <cfRule type="expression" dxfId="100" priority="101">
      <formula>IF($D213="",FALSE,TRUE)</formula>
    </cfRule>
  </conditionalFormatting>
  <conditionalFormatting sqref="D112:J112 L112:N112">
    <cfRule type="expression" dxfId="99" priority="100">
      <formula>IF($D112="",FALSE,TRUE)</formula>
    </cfRule>
  </conditionalFormatting>
  <conditionalFormatting sqref="D111:J111 L111:N111">
    <cfRule type="expression" dxfId="98" priority="99">
      <formula>IF($D111="",FALSE,TRUE)</formula>
    </cfRule>
  </conditionalFormatting>
  <conditionalFormatting sqref="D110:J110 L110:N110">
    <cfRule type="expression" dxfId="97" priority="98">
      <formula>IF($D110="",FALSE,TRUE)</formula>
    </cfRule>
  </conditionalFormatting>
  <conditionalFormatting sqref="D109:J109 L109:N109">
    <cfRule type="expression" dxfId="96" priority="97">
      <formula>IF($D109="",FALSE,TRUE)</formula>
    </cfRule>
  </conditionalFormatting>
  <conditionalFormatting sqref="D108:J108 L108:N108">
    <cfRule type="expression" dxfId="95" priority="96">
      <formula>IF($D108="",FALSE,TRUE)</formula>
    </cfRule>
  </conditionalFormatting>
  <conditionalFormatting sqref="D107:J107 L107:N107">
    <cfRule type="expression" dxfId="94" priority="95">
      <formula>IF($D107="",FALSE,TRUE)</formula>
    </cfRule>
  </conditionalFormatting>
  <conditionalFormatting sqref="D106:J106 L106:N106">
    <cfRule type="expression" dxfId="93" priority="94">
      <formula>IF($D106="",FALSE,TRUE)</formula>
    </cfRule>
  </conditionalFormatting>
  <conditionalFormatting sqref="D105:J105 L105:N105">
    <cfRule type="expression" dxfId="92" priority="93">
      <formula>IF($D105="",FALSE,TRUE)</formula>
    </cfRule>
  </conditionalFormatting>
  <conditionalFormatting sqref="D104:J104 L104:N104">
    <cfRule type="expression" dxfId="91" priority="92">
      <formula>IF($D104="",FALSE,TRUE)</formula>
    </cfRule>
  </conditionalFormatting>
  <conditionalFormatting sqref="D103:J103 L103:N103">
    <cfRule type="expression" dxfId="90" priority="91">
      <formula>IF($D103="",FALSE,TRUE)</formula>
    </cfRule>
  </conditionalFormatting>
  <conditionalFormatting sqref="D102:J102 L102:N102">
    <cfRule type="expression" dxfId="89" priority="90">
      <formula>IF($D102="",FALSE,TRUE)</formula>
    </cfRule>
  </conditionalFormatting>
  <conditionalFormatting sqref="D101:J101 L101:N101">
    <cfRule type="expression" dxfId="88" priority="89">
      <formula>IF($D101="",FALSE,TRUE)</formula>
    </cfRule>
  </conditionalFormatting>
  <conditionalFormatting sqref="D100:J100 L100:N100">
    <cfRule type="expression" dxfId="87" priority="88">
      <formula>IF($D100="",FALSE,TRUE)</formula>
    </cfRule>
  </conditionalFormatting>
  <conditionalFormatting sqref="D99:J99 L99:N99">
    <cfRule type="expression" dxfId="86" priority="87">
      <formula>IF($D99="",FALSE,TRUE)</formula>
    </cfRule>
  </conditionalFormatting>
  <conditionalFormatting sqref="D98:J98 L98:N98">
    <cfRule type="expression" dxfId="85" priority="86">
      <formula>IF($D98="",FALSE,TRUE)</formula>
    </cfRule>
  </conditionalFormatting>
  <conditionalFormatting sqref="D97:J97 L97:N97">
    <cfRule type="expression" dxfId="84" priority="85">
      <formula>IF($D97="",FALSE,TRUE)</formula>
    </cfRule>
  </conditionalFormatting>
  <conditionalFormatting sqref="D96:J96 L96:N96">
    <cfRule type="expression" dxfId="83" priority="84">
      <formula>IF($D96="",FALSE,TRUE)</formula>
    </cfRule>
  </conditionalFormatting>
  <conditionalFormatting sqref="D95:J95 L95:N95">
    <cfRule type="expression" dxfId="82" priority="83">
      <formula>IF($D95="",FALSE,TRUE)</formula>
    </cfRule>
  </conditionalFormatting>
  <conditionalFormatting sqref="D94:J94 L94:N94">
    <cfRule type="expression" dxfId="81" priority="82">
      <formula>IF($D94="",FALSE,TRUE)</formula>
    </cfRule>
  </conditionalFormatting>
  <conditionalFormatting sqref="D93:J93 L93:N93">
    <cfRule type="expression" dxfId="80" priority="81">
      <formula>IF($D93="",FALSE,TRUE)</formula>
    </cfRule>
  </conditionalFormatting>
  <conditionalFormatting sqref="D92:J92 L92:N92">
    <cfRule type="expression" dxfId="79" priority="80">
      <formula>IF($D92="",FALSE,TRUE)</formula>
    </cfRule>
  </conditionalFormatting>
  <conditionalFormatting sqref="D91:J91 L91:N91">
    <cfRule type="expression" dxfId="78" priority="79">
      <formula>IF($D91="",FALSE,TRUE)</formula>
    </cfRule>
  </conditionalFormatting>
  <conditionalFormatting sqref="D90:J90 L90:N90">
    <cfRule type="expression" dxfId="77" priority="78">
      <formula>IF($D90="",FALSE,TRUE)</formula>
    </cfRule>
  </conditionalFormatting>
  <conditionalFormatting sqref="D89:J89 L89:N89">
    <cfRule type="expression" dxfId="76" priority="77">
      <formula>IF($D89="",FALSE,TRUE)</formula>
    </cfRule>
  </conditionalFormatting>
  <conditionalFormatting sqref="D88:J88 L88:N88">
    <cfRule type="expression" dxfId="75" priority="76">
      <formula>IF($D88="",FALSE,TRUE)</formula>
    </cfRule>
  </conditionalFormatting>
  <conditionalFormatting sqref="D87:J87 L87:N87">
    <cfRule type="expression" dxfId="74" priority="75">
      <formula>IF($D87="",FALSE,TRUE)</formula>
    </cfRule>
  </conditionalFormatting>
  <conditionalFormatting sqref="D86:J86 L86:N86">
    <cfRule type="expression" dxfId="73" priority="74">
      <formula>IF($D86="",FALSE,TRUE)</formula>
    </cfRule>
  </conditionalFormatting>
  <conditionalFormatting sqref="D85:J85 L85:N85">
    <cfRule type="expression" dxfId="72" priority="73">
      <formula>IF($D85="",FALSE,TRUE)</formula>
    </cfRule>
  </conditionalFormatting>
  <conditionalFormatting sqref="D84:J84 L84:N84">
    <cfRule type="expression" dxfId="71" priority="72">
      <formula>IF($D84="",FALSE,TRUE)</formula>
    </cfRule>
  </conditionalFormatting>
  <conditionalFormatting sqref="D83:J83 L83:N83">
    <cfRule type="expression" dxfId="70" priority="71">
      <formula>IF($D83="",FALSE,TRUE)</formula>
    </cfRule>
  </conditionalFormatting>
  <conditionalFormatting sqref="D82:J82 L82:N82">
    <cfRule type="expression" dxfId="69" priority="70">
      <formula>IF($D82="",FALSE,TRUE)</formula>
    </cfRule>
  </conditionalFormatting>
  <conditionalFormatting sqref="D81:J81 L81:N81">
    <cfRule type="expression" dxfId="68" priority="69">
      <formula>IF($D81="",FALSE,TRUE)</formula>
    </cfRule>
  </conditionalFormatting>
  <conditionalFormatting sqref="D80:J80 L80:N80">
    <cfRule type="expression" dxfId="67" priority="68">
      <formula>IF($D80="",FALSE,TRUE)</formula>
    </cfRule>
  </conditionalFormatting>
  <conditionalFormatting sqref="D79:J79 L79:N79">
    <cfRule type="expression" dxfId="66" priority="67">
      <formula>IF($D79="",FALSE,TRUE)</formula>
    </cfRule>
  </conditionalFormatting>
  <conditionalFormatting sqref="D78:J78 L78:N78">
    <cfRule type="expression" dxfId="65" priority="66">
      <formula>IF($D78="",FALSE,TRUE)</formula>
    </cfRule>
  </conditionalFormatting>
  <conditionalFormatting sqref="D77:J77 L77:N77">
    <cfRule type="expression" dxfId="64" priority="65">
      <formula>IF($D77="",FALSE,TRUE)</formula>
    </cfRule>
  </conditionalFormatting>
  <conditionalFormatting sqref="D76:J76 L76:N76">
    <cfRule type="expression" dxfId="63" priority="64">
      <formula>IF($D76="",FALSE,TRUE)</formula>
    </cfRule>
  </conditionalFormatting>
  <conditionalFormatting sqref="D75:J75 L75:N75">
    <cfRule type="expression" dxfId="62" priority="63">
      <formula>IF($D75="",FALSE,TRUE)</formula>
    </cfRule>
  </conditionalFormatting>
  <conditionalFormatting sqref="D74:J74 L74:N74">
    <cfRule type="expression" dxfId="61" priority="62">
      <formula>IF($D74="",FALSE,TRUE)</formula>
    </cfRule>
  </conditionalFormatting>
  <conditionalFormatting sqref="D73:J73 L73:N73">
    <cfRule type="expression" dxfId="60" priority="61">
      <formula>IF($D73="",FALSE,TRUE)</formula>
    </cfRule>
  </conditionalFormatting>
  <conditionalFormatting sqref="D72:J72 L72:N72">
    <cfRule type="expression" dxfId="59" priority="60">
      <formula>IF($D72="",FALSE,TRUE)</formula>
    </cfRule>
  </conditionalFormatting>
  <conditionalFormatting sqref="D71:J71 L71:N71">
    <cfRule type="expression" dxfId="58" priority="59">
      <formula>IF($D71="",FALSE,TRUE)</formula>
    </cfRule>
  </conditionalFormatting>
  <conditionalFormatting sqref="D70:J70 L70:N70">
    <cfRule type="expression" dxfId="57" priority="58">
      <formula>IF($D70="",FALSE,TRUE)</formula>
    </cfRule>
  </conditionalFormatting>
  <conditionalFormatting sqref="D69:J69 L69:N69">
    <cfRule type="expression" dxfId="56" priority="57">
      <formula>IF($D69="",FALSE,TRUE)</formula>
    </cfRule>
  </conditionalFormatting>
  <conditionalFormatting sqref="D68:J68 L68:N68">
    <cfRule type="expression" dxfId="55" priority="56">
      <formula>IF($D68="",FALSE,TRUE)</formula>
    </cfRule>
  </conditionalFormatting>
  <conditionalFormatting sqref="D67:J67 L67:N67">
    <cfRule type="expression" dxfId="54" priority="55">
      <formula>IF($D67="",FALSE,TRUE)</formula>
    </cfRule>
  </conditionalFormatting>
  <conditionalFormatting sqref="D66:J66 L66:N66">
    <cfRule type="expression" dxfId="53" priority="54">
      <formula>IF($D66="",FALSE,TRUE)</formula>
    </cfRule>
  </conditionalFormatting>
  <conditionalFormatting sqref="D65:J65 L65:N65">
    <cfRule type="expression" dxfId="52" priority="53">
      <formula>IF($D65="",FALSE,TRUE)</formula>
    </cfRule>
  </conditionalFormatting>
  <conditionalFormatting sqref="D64:J64 L64:N64">
    <cfRule type="expression" dxfId="51" priority="52">
      <formula>IF($D64="",FALSE,TRUE)</formula>
    </cfRule>
  </conditionalFormatting>
  <conditionalFormatting sqref="D63:J63 L63:N63">
    <cfRule type="expression" dxfId="50" priority="51">
      <formula>IF($D63="",FALSE,TRUE)</formula>
    </cfRule>
  </conditionalFormatting>
  <conditionalFormatting sqref="D62:J62 L62:N62">
    <cfRule type="expression" dxfId="49" priority="50">
      <formula>IF($D62="",FALSE,TRUE)</formula>
    </cfRule>
  </conditionalFormatting>
  <conditionalFormatting sqref="D61:J61 L61:N61">
    <cfRule type="expression" dxfId="48" priority="49">
      <formula>IF($D61="",FALSE,TRUE)</formula>
    </cfRule>
  </conditionalFormatting>
  <conditionalFormatting sqref="D60:J60 L60:N60">
    <cfRule type="expression" dxfId="47" priority="48">
      <formula>IF($D60="",FALSE,TRUE)</formula>
    </cfRule>
  </conditionalFormatting>
  <conditionalFormatting sqref="D59:J59 L59:N59">
    <cfRule type="expression" dxfId="46" priority="47">
      <formula>IF($D59="",FALSE,TRUE)</formula>
    </cfRule>
  </conditionalFormatting>
  <conditionalFormatting sqref="D58:J58 L58:N58">
    <cfRule type="expression" dxfId="45" priority="46">
      <formula>IF($D58="",FALSE,TRUE)</formula>
    </cfRule>
  </conditionalFormatting>
  <conditionalFormatting sqref="D57:J57 L57:N57">
    <cfRule type="expression" dxfId="44" priority="45">
      <formula>IF($D57="",FALSE,TRUE)</formula>
    </cfRule>
  </conditionalFormatting>
  <conditionalFormatting sqref="D56:J56 L56:N56">
    <cfRule type="expression" dxfId="43" priority="44">
      <formula>IF($D56="",FALSE,TRUE)</formula>
    </cfRule>
  </conditionalFormatting>
  <conditionalFormatting sqref="D55:J55 L55:N55">
    <cfRule type="expression" dxfId="42" priority="43">
      <formula>IF($D55="",FALSE,TRUE)</formula>
    </cfRule>
  </conditionalFormatting>
  <conditionalFormatting sqref="D54:J54 L54:N54">
    <cfRule type="expression" dxfId="41" priority="42">
      <formula>IF($D54="",FALSE,TRUE)</formula>
    </cfRule>
  </conditionalFormatting>
  <conditionalFormatting sqref="D53:J53 L53:N53">
    <cfRule type="expression" dxfId="40" priority="41">
      <formula>IF($D53="",FALSE,TRUE)</formula>
    </cfRule>
  </conditionalFormatting>
  <conditionalFormatting sqref="D52:J52 L52:N52">
    <cfRule type="expression" dxfId="39" priority="40">
      <formula>IF($D52="",FALSE,TRUE)</formula>
    </cfRule>
  </conditionalFormatting>
  <conditionalFormatting sqref="D51:J51 L51:N51">
    <cfRule type="expression" dxfId="38" priority="39">
      <formula>IF($D51="",FALSE,TRUE)</formula>
    </cfRule>
  </conditionalFormatting>
  <conditionalFormatting sqref="D50:J50 L50:N50">
    <cfRule type="expression" dxfId="37" priority="38">
      <formula>IF($D50="",FALSE,TRUE)</formula>
    </cfRule>
  </conditionalFormatting>
  <conditionalFormatting sqref="D49:J49 L49:N49">
    <cfRule type="expression" dxfId="36" priority="37">
      <formula>IF($D49="",FALSE,TRUE)</formula>
    </cfRule>
  </conditionalFormatting>
  <conditionalFormatting sqref="D48:J48 L48:N48">
    <cfRule type="expression" dxfId="35" priority="36">
      <formula>IF($D48="",FALSE,TRUE)</formula>
    </cfRule>
  </conditionalFormatting>
  <conditionalFormatting sqref="D47:J47 L47:N47">
    <cfRule type="expression" dxfId="34" priority="35">
      <formula>IF($D47="",FALSE,TRUE)</formula>
    </cfRule>
  </conditionalFormatting>
  <conditionalFormatting sqref="D46:J46 L46:N46">
    <cfRule type="expression" dxfId="33" priority="34">
      <formula>IF($D46="",FALSE,TRUE)</formula>
    </cfRule>
  </conditionalFormatting>
  <conditionalFormatting sqref="D45:J45 L45:N45">
    <cfRule type="expression" dxfId="32" priority="33">
      <formula>IF($D45="",FALSE,TRUE)</formula>
    </cfRule>
  </conditionalFormatting>
  <conditionalFormatting sqref="D44:J44 L44:N44">
    <cfRule type="expression" dxfId="31" priority="32">
      <formula>IF($D44="",FALSE,TRUE)</formula>
    </cfRule>
  </conditionalFormatting>
  <conditionalFormatting sqref="D43:J43 L43:N43">
    <cfRule type="expression" dxfId="30" priority="31">
      <formula>IF($D43="",FALSE,TRUE)</formula>
    </cfRule>
  </conditionalFormatting>
  <conditionalFormatting sqref="D42:J42 L42:N42">
    <cfRule type="expression" dxfId="29" priority="30">
      <formula>IF($D42="",FALSE,TRUE)</formula>
    </cfRule>
  </conditionalFormatting>
  <conditionalFormatting sqref="D41:J41 L41:N41">
    <cfRule type="expression" dxfId="28" priority="29">
      <formula>IF($D41="",FALSE,TRUE)</formula>
    </cfRule>
  </conditionalFormatting>
  <conditionalFormatting sqref="D40:J40 L40:N40">
    <cfRule type="expression" dxfId="27" priority="28">
      <formula>IF($D40="",FALSE,TRUE)</formula>
    </cfRule>
  </conditionalFormatting>
  <conditionalFormatting sqref="D39:J39 L39:N39">
    <cfRule type="expression" dxfId="26" priority="27">
      <formula>IF($D39="",FALSE,TRUE)</formula>
    </cfRule>
  </conditionalFormatting>
  <conditionalFormatting sqref="D38:J38 L38:N38">
    <cfRule type="expression" dxfId="25" priority="26">
      <formula>IF($D38="",FALSE,TRUE)</formula>
    </cfRule>
  </conditionalFormatting>
  <conditionalFormatting sqref="D37:J37 L37:N37">
    <cfRule type="expression" dxfId="24" priority="25">
      <formula>IF($D37="",FALSE,TRUE)</formula>
    </cfRule>
  </conditionalFormatting>
  <conditionalFormatting sqref="D36:J36 L36:N36">
    <cfRule type="expression" dxfId="23" priority="24">
      <formula>IF($D36="",FALSE,TRUE)</formula>
    </cfRule>
  </conditionalFormatting>
  <conditionalFormatting sqref="D35:J35 L35:N35">
    <cfRule type="expression" dxfId="22" priority="23">
      <formula>IF($D35="",FALSE,TRUE)</formula>
    </cfRule>
  </conditionalFormatting>
  <conditionalFormatting sqref="D34:J34 L34:N34">
    <cfRule type="expression" dxfId="21" priority="22">
      <formula>IF($D34="",FALSE,TRUE)</formula>
    </cfRule>
  </conditionalFormatting>
  <conditionalFormatting sqref="D33:J33 L33:N33">
    <cfRule type="expression" dxfId="20" priority="21">
      <formula>IF($D33="",FALSE,TRUE)</formula>
    </cfRule>
  </conditionalFormatting>
  <conditionalFormatting sqref="D32:J32 L32:N32">
    <cfRule type="expression" dxfId="19" priority="20">
      <formula>IF($D32="",FALSE,TRUE)</formula>
    </cfRule>
  </conditionalFormatting>
  <conditionalFormatting sqref="D31:J31 L31:N31">
    <cfRule type="expression" dxfId="18" priority="19">
      <formula>IF($D31="",FALSE,TRUE)</formula>
    </cfRule>
  </conditionalFormatting>
  <conditionalFormatting sqref="D30:J30 L30:N30">
    <cfRule type="expression" dxfId="17" priority="18">
      <formula>IF($D30="",FALSE,TRUE)</formula>
    </cfRule>
  </conditionalFormatting>
  <conditionalFormatting sqref="D29:J29 L29:N29">
    <cfRule type="expression" dxfId="16" priority="17">
      <formula>IF($D29="",FALSE,TRUE)</formula>
    </cfRule>
  </conditionalFormatting>
  <conditionalFormatting sqref="D28:J28 L28:N28">
    <cfRule type="expression" dxfId="15" priority="16">
      <formula>IF($D28="",FALSE,TRUE)</formula>
    </cfRule>
  </conditionalFormatting>
  <conditionalFormatting sqref="D27:J27 L27:N27">
    <cfRule type="expression" dxfId="14" priority="15">
      <formula>IF($D27="",FALSE,TRUE)</formula>
    </cfRule>
  </conditionalFormatting>
  <conditionalFormatting sqref="D26:J26 L26:N26">
    <cfRule type="expression" dxfId="13" priority="14">
      <formula>IF($D26="",FALSE,TRUE)</formula>
    </cfRule>
  </conditionalFormatting>
  <conditionalFormatting sqref="D25:J25 L25:N25">
    <cfRule type="expression" dxfId="12" priority="13">
      <formula>IF($D25="",FALSE,TRUE)</formula>
    </cfRule>
  </conditionalFormatting>
  <conditionalFormatting sqref="D24:J24 L24:N24">
    <cfRule type="expression" dxfId="11" priority="12">
      <formula>IF($D24="",FALSE,TRUE)</formula>
    </cfRule>
  </conditionalFormatting>
  <conditionalFormatting sqref="D23:J23 L23:N23">
    <cfRule type="expression" dxfId="10" priority="11">
      <formula>IF($D23="",FALSE,TRUE)</formula>
    </cfRule>
  </conditionalFormatting>
  <conditionalFormatting sqref="D22:J22 L22:N22">
    <cfRule type="expression" dxfId="9" priority="10">
      <formula>IF($D22="",FALSE,TRUE)</formula>
    </cfRule>
  </conditionalFormatting>
  <conditionalFormatting sqref="D21:J21 L21:N21">
    <cfRule type="expression" dxfId="8" priority="9">
      <formula>IF($D21="",FALSE,TRUE)</formula>
    </cfRule>
  </conditionalFormatting>
  <conditionalFormatting sqref="D20:J20 L20:N20">
    <cfRule type="expression" dxfId="7" priority="8">
      <formula>IF($D20="",FALSE,TRUE)</formula>
    </cfRule>
  </conditionalFormatting>
  <conditionalFormatting sqref="D19:J19 L19:N19">
    <cfRule type="expression" dxfId="6" priority="7">
      <formula>IF($D19="",FALSE,TRUE)</formula>
    </cfRule>
  </conditionalFormatting>
  <conditionalFormatting sqref="D18:J18 L18:N18">
    <cfRule type="expression" dxfId="5" priority="6">
      <formula>IF($D18="",FALSE,TRUE)</formula>
    </cfRule>
  </conditionalFormatting>
  <conditionalFormatting sqref="D17:J17 L17:N17">
    <cfRule type="expression" dxfId="4" priority="5">
      <formula>IF($D17="",FALSE,TRUE)</formula>
    </cfRule>
  </conditionalFormatting>
  <conditionalFormatting sqref="D16:J16 L16:N16">
    <cfRule type="expression" dxfId="3" priority="4">
      <formula>IF($D16="",FALSE,TRUE)</formula>
    </cfRule>
  </conditionalFormatting>
  <conditionalFormatting sqref="D15:J15 L15:N15">
    <cfRule type="expression" dxfId="2" priority="3">
      <formula>IF($D15="",FALSE,TRUE)</formula>
    </cfRule>
  </conditionalFormatting>
  <conditionalFormatting sqref="D14:J14 L14:N14">
    <cfRule type="expression" dxfId="1" priority="2">
      <formula>IF($D14="",FALSE,TRUE)</formula>
    </cfRule>
  </conditionalFormatting>
  <conditionalFormatting sqref="D13:N13 K13:K213">
    <cfRule type="expression" dxfId="0" priority="1">
      <formula>IF($D13="",FALSE,TRUE)</formula>
    </cfRule>
  </conditionalFormatting>
  <printOptions horizontalCentered="1"/>
  <pageMargins left="0" right="0" top="0" bottom="0" header="0" footer="0"/>
  <pageSetup scale="69" orientation="portrait" r:id="rId1"/>
  <drawing r:id="rId2"/>
  <legacyDrawing r:id="rId3"/>
  <controls>
    <mc:AlternateContent xmlns:mc="http://schemas.openxmlformats.org/markup-compatibility/2006">
      <mc:Choice Requires="x14">
        <control shapeId="9219" r:id="rId4" name="ToggleButton1">
          <controlPr defaultSize="0" autoLine="0" r:id="rId5">
            <anchor moveWithCells="1">
              <from>
                <xdr:col>16</xdr:col>
                <xdr:colOff>419100</xdr:colOff>
                <xdr:row>11</xdr:row>
                <xdr:rowOff>0</xdr:rowOff>
              </from>
              <to>
                <xdr:col>18</xdr:col>
                <xdr:colOff>438150</xdr:colOff>
                <xdr:row>13</xdr:row>
                <xdr:rowOff>158750</xdr:rowOff>
              </to>
            </anchor>
          </controlPr>
        </control>
      </mc:Choice>
      <mc:Fallback>
        <control shapeId="9219" r:id="rId4" name="ToggleButton1"/>
      </mc:Fallback>
    </mc:AlternateContent>
    <mc:AlternateContent xmlns:mc="http://schemas.openxmlformats.org/markup-compatibility/2006">
      <mc:Choice Requires="x14">
        <control shapeId="9220" r:id="rId6" name="ComboBox1">
          <controlPr defaultSize="0" autoLine="0" linkedCell="U23" listFillRange="U21:U22" r:id="rId7">
            <anchor moveWithCells="1">
              <from>
                <xdr:col>16</xdr:col>
                <xdr:colOff>419100</xdr:colOff>
                <xdr:row>8</xdr:row>
                <xdr:rowOff>57150</xdr:rowOff>
              </from>
              <to>
                <xdr:col>18</xdr:col>
                <xdr:colOff>444500</xdr:colOff>
                <xdr:row>10</xdr:row>
                <xdr:rowOff>12700</xdr:rowOff>
              </to>
            </anchor>
          </controlPr>
        </control>
      </mc:Choice>
      <mc:Fallback>
        <control shapeId="9220" r:id="rId6" name="ComboBox1"/>
      </mc:Fallback>
    </mc:AlternateContent>
    <mc:AlternateContent xmlns:mc="http://schemas.openxmlformats.org/markup-compatibility/2006">
      <mc:Choice Requires="x14">
        <control shapeId="9221" r:id="rId8" name="TextBox1">
          <controlPr defaultSize="0" autoLine="0" linkedCell="'Print Variations'!D5" r:id="rId9">
            <anchor moveWithCells="1">
              <from>
                <xdr:col>16</xdr:col>
                <xdr:colOff>419100</xdr:colOff>
                <xdr:row>16</xdr:row>
                <xdr:rowOff>0</xdr:rowOff>
              </from>
              <to>
                <xdr:col>18</xdr:col>
                <xdr:colOff>438150</xdr:colOff>
                <xdr:row>17</xdr:row>
                <xdr:rowOff>95250</xdr:rowOff>
              </to>
            </anchor>
          </controlPr>
        </control>
      </mc:Choice>
      <mc:Fallback>
        <control shapeId="9221" r:id="rId8" name="TextBox1"/>
      </mc:Fallback>
    </mc:AlternateContent>
    <mc:AlternateContent xmlns:mc="http://schemas.openxmlformats.org/markup-compatibility/2006">
      <mc:Choice Requires="x14">
        <control shapeId="9222" r:id="rId10" name="Label1">
          <controlPr defaultSize="0" autoLine="0" autoPict="0" r:id="rId11">
            <anchor moveWithCells="1">
              <from>
                <xdr:col>16</xdr:col>
                <xdr:colOff>419100</xdr:colOff>
                <xdr:row>14</xdr:row>
                <xdr:rowOff>165100</xdr:rowOff>
              </from>
              <to>
                <xdr:col>18</xdr:col>
                <xdr:colOff>438150</xdr:colOff>
                <xdr:row>16</xdr:row>
                <xdr:rowOff>0</xdr:rowOff>
              </to>
            </anchor>
          </controlPr>
        </control>
      </mc:Choice>
      <mc:Fallback>
        <control shapeId="9222" r:id="rId10" name="Label1"/>
      </mc:Fallback>
    </mc:AlternateContent>
    <mc:AlternateContent xmlns:mc="http://schemas.openxmlformats.org/markup-compatibility/2006">
      <mc:Choice Requires="x14">
        <control shapeId="9223" r:id="rId12" name="CommandButton1">
          <controlPr defaultSize="0" autoLine="0" r:id="rId13">
            <anchor moveWithCells="1">
              <from>
                <xdr:col>16</xdr:col>
                <xdr:colOff>419100</xdr:colOff>
                <xdr:row>22</xdr:row>
                <xdr:rowOff>146050</xdr:rowOff>
              </from>
              <to>
                <xdr:col>18</xdr:col>
                <xdr:colOff>336550</xdr:colOff>
                <xdr:row>25</xdr:row>
                <xdr:rowOff>19050</xdr:rowOff>
              </to>
            </anchor>
          </controlPr>
        </control>
      </mc:Choice>
      <mc:Fallback>
        <control shapeId="9223" r:id="rId12" name="CommandButton1"/>
      </mc:Fallback>
    </mc:AlternateContent>
    <mc:AlternateContent xmlns:mc="http://schemas.openxmlformats.org/markup-compatibility/2006">
      <mc:Choice Requires="x14">
        <control shapeId="9224" r:id="rId14" name="Image1">
          <controlPr defaultSize="0" autoLine="0" r:id="rId15">
            <anchor moveWithCells="1">
              <from>
                <xdr:col>3</xdr:col>
                <xdr:colOff>0</xdr:colOff>
                <xdr:row>2</xdr:row>
                <xdr:rowOff>69850</xdr:rowOff>
              </from>
              <to>
                <xdr:col>6</xdr:col>
                <xdr:colOff>19050</xdr:colOff>
                <xdr:row>6</xdr:row>
                <xdr:rowOff>234950</xdr:rowOff>
              </to>
            </anchor>
          </controlPr>
        </control>
      </mc:Choice>
      <mc:Fallback>
        <control shapeId="9224" r:id="rId14" name="Image1"/>
      </mc:Fallback>
    </mc:AlternateContent>
    <mc:AlternateContent xmlns:mc="http://schemas.openxmlformats.org/markup-compatibility/2006">
      <mc:Choice Requires="x14">
        <control shapeId="9225" r:id="rId16" name="CommandButton2">
          <controlPr defaultSize="0" autoLine="0" r:id="rId17">
            <anchor moveWithCells="1">
              <from>
                <xdr:col>16</xdr:col>
                <xdr:colOff>419100</xdr:colOff>
                <xdr:row>18</xdr:row>
                <xdr:rowOff>152400</xdr:rowOff>
              </from>
              <to>
                <xdr:col>17</xdr:col>
                <xdr:colOff>412750</xdr:colOff>
                <xdr:row>21</xdr:row>
                <xdr:rowOff>107950</xdr:rowOff>
              </to>
            </anchor>
          </controlPr>
        </control>
      </mc:Choice>
      <mc:Fallback>
        <control shapeId="9225" r:id="rId16" name="CommandButton2"/>
      </mc:Fallback>
    </mc:AlternateContent>
    <mc:AlternateContent xmlns:mc="http://schemas.openxmlformats.org/markup-compatibility/2006">
      <mc:Choice Requires="x14">
        <control shapeId="9226" r:id="rId18" name="CommandButton3">
          <controlPr defaultSize="0" autoLine="0" r:id="rId19">
            <anchor moveWithCells="1">
              <from>
                <xdr:col>17</xdr:col>
                <xdr:colOff>450850</xdr:colOff>
                <xdr:row>18</xdr:row>
                <xdr:rowOff>152400</xdr:rowOff>
              </from>
              <to>
                <xdr:col>18</xdr:col>
                <xdr:colOff>444500</xdr:colOff>
                <xdr:row>21</xdr:row>
                <xdr:rowOff>107950</xdr:rowOff>
              </to>
            </anchor>
          </controlPr>
        </control>
      </mc:Choice>
      <mc:Fallback>
        <control shapeId="9226" r:id="rId18" name="CommandButton3"/>
      </mc:Fallback>
    </mc:AlternateContent>
    <mc:AlternateContent xmlns:mc="http://schemas.openxmlformats.org/markup-compatibility/2006">
      <mc:Choice Requires="x14">
        <control shapeId="9230" r:id="rId20" name="CommandButton4">
          <controlPr defaultSize="0" autoLine="0" r:id="rId21">
            <anchor moveWithCells="1">
              <from>
                <xdr:col>16</xdr:col>
                <xdr:colOff>419100</xdr:colOff>
                <xdr:row>25</xdr:row>
                <xdr:rowOff>76200</xdr:rowOff>
              </from>
              <to>
                <xdr:col>18</xdr:col>
                <xdr:colOff>336550</xdr:colOff>
                <xdr:row>27</xdr:row>
                <xdr:rowOff>152400</xdr:rowOff>
              </to>
            </anchor>
          </controlPr>
        </control>
      </mc:Choice>
      <mc:Fallback>
        <control shapeId="9230" r:id="rId20" name="CommandButton4"/>
      </mc:Fallback>
    </mc:AlternateContent>
  </control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09E01-AA6C-462E-94F9-FB09D1601EB6}">
  <sheetPr codeName="Sheet6">
    <tabColor rgb="FFFFFF00"/>
  </sheetPr>
  <dimension ref="C1:AE2127"/>
  <sheetViews>
    <sheetView workbookViewId="0">
      <selection activeCell="F7" sqref="F7"/>
    </sheetView>
  </sheetViews>
  <sheetFormatPr defaultRowHeight="15.5"/>
  <cols>
    <col min="4" max="4" width="11.33203125" bestFit="1" customWidth="1"/>
    <col min="12" max="12" width="9" style="116"/>
    <col min="14" max="14" width="12.9140625" bestFit="1" customWidth="1"/>
    <col min="15" max="15" width="12.9140625" customWidth="1"/>
    <col min="26" max="26" width="12.9140625" bestFit="1" customWidth="1"/>
    <col min="30" max="30" width="19.33203125" style="20" customWidth="1"/>
    <col min="31" max="31" width="65" style="20" customWidth="1"/>
  </cols>
  <sheetData>
    <row r="1" spans="3:31">
      <c r="AD1" s="40" t="s">
        <v>812</v>
      </c>
      <c r="AE1" s="63" t="s">
        <v>1202</v>
      </c>
    </row>
    <row r="2" spans="3:31">
      <c r="AD2" s="65" t="s">
        <v>567</v>
      </c>
      <c r="AE2" s="65" t="s">
        <v>1209</v>
      </c>
    </row>
    <row r="3" spans="3:31">
      <c r="AD3" s="65" t="s">
        <v>569</v>
      </c>
      <c r="AE3" s="65" t="s">
        <v>1210</v>
      </c>
    </row>
    <row r="4" spans="3:31">
      <c r="D4" s="119" t="s">
        <v>1641</v>
      </c>
      <c r="F4" s="119" t="s">
        <v>1642</v>
      </c>
      <c r="AD4" s="65" t="s">
        <v>571</v>
      </c>
      <c r="AE4" s="65" t="s">
        <v>1211</v>
      </c>
    </row>
    <row r="5" spans="3:31">
      <c r="D5" s="120" t="s">
        <v>1643</v>
      </c>
      <c r="F5" s="120">
        <f>MAX('Enter Closet Order Here'!F:F)</f>
        <v>2</v>
      </c>
      <c r="AD5" s="65" t="s">
        <v>573</v>
      </c>
      <c r="AE5" s="65" t="s">
        <v>1212</v>
      </c>
    </row>
    <row r="6" spans="3:31">
      <c r="F6" s="119" t="s">
        <v>1644</v>
      </c>
      <c r="AD6" s="65" t="s">
        <v>575</v>
      </c>
      <c r="AE6" s="65" t="s">
        <v>1213</v>
      </c>
    </row>
    <row r="7" spans="3:31">
      <c r="F7" s="120">
        <f ca="1">MAX('Enter Additional Product Here'!E:E)</f>
        <v>102</v>
      </c>
      <c r="AD7" s="65" t="s">
        <v>577</v>
      </c>
      <c r="AE7" s="65" t="s">
        <v>1214</v>
      </c>
    </row>
    <row r="8" spans="3:31">
      <c r="AD8" s="65" t="s">
        <v>579</v>
      </c>
      <c r="AE8" s="65" t="s">
        <v>1215</v>
      </c>
    </row>
    <row r="9" spans="3:31">
      <c r="D9" t="str">
        <f>IF(IFERROR(MATCH(301,C$13:C14,0),FALSE)&gt;0,"",301)</f>
        <v/>
      </c>
      <c r="AD9" s="65" t="s">
        <v>581</v>
      </c>
      <c r="AE9" s="65" t="s">
        <v>1217</v>
      </c>
    </row>
    <row r="10" spans="3:31" ht="16" customHeight="1">
      <c r="D10" s="233" t="s">
        <v>1645</v>
      </c>
      <c r="E10" s="234"/>
      <c r="F10" s="234"/>
      <c r="G10" s="234"/>
      <c r="H10" s="234"/>
      <c r="I10" s="234"/>
      <c r="J10" s="234"/>
      <c r="K10" s="234"/>
      <c r="L10" s="234"/>
      <c r="M10" s="234"/>
      <c r="N10" s="235"/>
      <c r="P10" s="239" t="s">
        <v>1646</v>
      </c>
      <c r="Q10" s="240"/>
      <c r="R10" s="240"/>
      <c r="S10" s="240"/>
      <c r="T10" s="240"/>
      <c r="U10" s="240"/>
      <c r="V10" s="240"/>
      <c r="W10" s="240"/>
      <c r="X10" s="240"/>
      <c r="Y10" s="240"/>
      <c r="Z10" s="241"/>
      <c r="AD10" s="65" t="s">
        <v>583</v>
      </c>
      <c r="AE10" s="65" t="s">
        <v>1218</v>
      </c>
    </row>
    <row r="11" spans="3:31" ht="16" customHeight="1">
      <c r="D11" s="236"/>
      <c r="E11" s="237"/>
      <c r="F11" s="237"/>
      <c r="G11" s="237"/>
      <c r="H11" s="237"/>
      <c r="I11" s="237"/>
      <c r="J11" s="237"/>
      <c r="K11" s="237"/>
      <c r="L11" s="237"/>
      <c r="M11" s="237"/>
      <c r="N11" s="238"/>
      <c r="P11" s="242"/>
      <c r="Q11" s="243"/>
      <c r="R11" s="243"/>
      <c r="S11" s="243"/>
      <c r="T11" s="243"/>
      <c r="U11" s="243"/>
      <c r="V11" s="243"/>
      <c r="W11" s="243"/>
      <c r="X11" s="243"/>
      <c r="Y11" s="243"/>
      <c r="Z11" s="244"/>
      <c r="AD11" s="65" t="s">
        <v>585</v>
      </c>
      <c r="AE11" s="65" t="s">
        <v>1219</v>
      </c>
    </row>
    <row r="12" spans="3:31">
      <c r="D12" s="124" t="s">
        <v>812</v>
      </c>
      <c r="E12" s="229" t="s">
        <v>813</v>
      </c>
      <c r="F12" s="229"/>
      <c r="G12" s="229"/>
      <c r="H12" s="229"/>
      <c r="I12" s="229"/>
      <c r="J12" s="229"/>
      <c r="K12" s="128" t="s">
        <v>121</v>
      </c>
      <c r="L12" s="129" t="s">
        <v>78</v>
      </c>
      <c r="M12" s="128" t="s">
        <v>125</v>
      </c>
      <c r="N12" s="128" t="s">
        <v>1220</v>
      </c>
      <c r="P12" s="124" t="s">
        <v>812</v>
      </c>
      <c r="Q12" s="125" t="s">
        <v>813</v>
      </c>
      <c r="R12" s="126"/>
      <c r="S12" s="126"/>
      <c r="T12" s="126"/>
      <c r="U12" s="126"/>
      <c r="V12" s="126"/>
      <c r="W12" s="127"/>
      <c r="X12" s="128" t="s">
        <v>121</v>
      </c>
      <c r="Y12" s="128" t="s">
        <v>125</v>
      </c>
      <c r="Z12" s="128" t="s">
        <v>1220</v>
      </c>
      <c r="AD12" s="65" t="s">
        <v>587</v>
      </c>
      <c r="AE12" s="65" t="s">
        <v>1221</v>
      </c>
    </row>
    <row r="13" spans="3:31">
      <c r="C13" s="43">
        <f>IF(OR('Print Variations'!$F$5=0,'Print Variations'!$F$5=""),IF(OR('Print Variations'!$F$7=0,'Print Variations'!$F$7=""),IF('Print Variations'!$D$5="$","",301),IF('Print Variations'!$F$7=0,"",101)),1)</f>
        <v>1</v>
      </c>
      <c r="D13" s="25" t="str">
        <f>IFERROR(IF(C13="","",IF(C13=301,"Sales Tax",VLOOKUP(C13,IF(C13&lt;=100,'Enter Closet Order Here'!$F:$H,'Enter Additional Product Here'!$E:$G),IF(C13&lt;=100,2,3),FALSE))),"")</f>
        <v>H182414-HWH</v>
      </c>
      <c r="E13" s="219" t="str">
        <f>IFERROR(IF(IF(C13=301,"Sales Tax",VLOOKUP(D13,IF(C13&lt;=100,'Print Here'!$W:$X,'Enter Additional Product Here'!$G:$M),IF(C13&lt;=100,2,3),FALSE))=0,"",IF(C13=301,"Sales Tax",VLOOKUP(D13,IF(C13&lt;=100,'Print Here'!$W:$X,'Enter Additional Product Here'!$G:$M),IF(C13&lt;=100,2,3),FALSE))),"")</f>
        <v>18W x 24H x 14D Hanging Frame-Harbor-White</v>
      </c>
      <c r="F13" s="219"/>
      <c r="G13" s="219"/>
      <c r="H13" s="219"/>
      <c r="I13" s="219"/>
      <c r="J13" s="219"/>
      <c r="K13" s="121">
        <f>IFERROR(IF(C13="","",IF(C13=301,"1",VLOOKUP(C13,IF(C13&lt;=100,'Enter Closet Order Here'!$F:$H,'Enter Additional Product Here'!$E:$H),IF(C13&lt;=100,3,2),FALSE))),"")</f>
        <v>1</v>
      </c>
      <c r="L13" s="122">
        <f>IFERROR(IF(C13=301,"",VLOOKUP(D13,IF(C13&lt;=100,'Enter Closet Order Here'!$Y:$Z,'Enter Additional Product Here'!$G:$H),IF(C13&lt;=100,2,2),FALSE)),"")</f>
        <v>309</v>
      </c>
      <c r="M13" s="122">
        <f ca="1">IFERROR(IF(C13="","",IF(C13=301,'Print Variations'!$D$5,VLOOKUP(C13,IF(C13&lt;=100,'Enter Closet Order Here'!$F:$L,'Enter Additional Product Here'!$E:$H),IF(C13&lt;=100,7,4),FALSE))),"")</f>
        <v>154.5</v>
      </c>
      <c r="N13" s="122">
        <f ca="1">IFERROR(K13*M13,"")</f>
        <v>154.5</v>
      </c>
      <c r="O13" s="43">
        <f>IF(OR('Print Variations'!$F$5=0,'Print Variations'!$F$5=""),IF(OR('Print Variations'!$F$7=0,'Print Variations'!$F$7=""),IF('Print Variations'!$D$5="$","",301),IF('Print Variations'!$F$7=0,"",101)),1)</f>
        <v>1</v>
      </c>
      <c r="P13" s="25" t="str">
        <f>IFERROR(IF(O13="","",IF(O13=301,"Sales Tax",VLOOKUP(O13,IF(O13&lt;=100,'Enter Closet Order Here'!$F:$H,'Enter Additional Product Here'!$E:$G),IF(O13&lt;=100,2,3),FALSE))),"")</f>
        <v>H182414-HWH</v>
      </c>
      <c r="Q13" s="219" t="str">
        <f>IFERROR(IF(IF(O13=301,"Sales Tax",VLOOKUP(P13,IF(O13&lt;=100,'Print Here'!$W:$X,'Enter Additional Product Here'!$G:$M),IF(O13&lt;=100,2,3),FALSE))=0,"",IF(O13=301,"Sales Tax",VLOOKUP(P13,IF(O13&lt;=100,'Print Here'!$W:$X,'Enter Additional Product Here'!$G:$M),IF(O13&lt;=100,2,3),FALSE))),"")</f>
        <v>18W x 24H x 14D Hanging Frame-Harbor-White</v>
      </c>
      <c r="R13" s="219"/>
      <c r="S13" s="219"/>
      <c r="T13" s="219"/>
      <c r="U13" s="219"/>
      <c r="V13" s="219"/>
      <c r="W13" s="219"/>
      <c r="X13" s="121">
        <f>IFERROR(IF(O13="","",IF(O13=301,"1",VLOOKUP(O13,IF(O13&lt;=100,'Enter Closet Order Here'!$F:$H,'Enter Additional Product Here'!$E:$G),IF(O13&lt;=100,3,2),FALSE))),"")</f>
        <v>1</v>
      </c>
      <c r="Y13" s="122">
        <f ca="1">IFERROR(IF(O13="","",IF(O13=301,'Print Variations'!$D$5,VLOOKUP(O13,IF(O13&lt;=100,'Enter Closet Order Here'!$F:$M,'Enter Additional Product Here'!$E:$H),IF(O13&lt;=100,7,4),FALSE))),"")</f>
        <v>154.5</v>
      </c>
      <c r="Z13" s="122">
        <f ca="1">IFERROR(X13*Y13,"")</f>
        <v>154.5</v>
      </c>
      <c r="AD13" s="65" t="s">
        <v>589</v>
      </c>
      <c r="AE13" s="65" t="s">
        <v>1222</v>
      </c>
    </row>
    <row r="14" spans="3:31">
      <c r="C14" s="43">
        <f>IF(C13&lt;'Print Variations'!$F$5,C13+1,IF(C13='Print Variations'!$F$5,IF('Print Variations'!$F$7=0,IF('Print Variations'!$D$5="$","",301),101),IF(C13&gt;='Print Variations'!$F$7,IF(OR('Print Variations'!$D$5="$",'Print Variations'!$D$5=0),"",IF(C13=301,"",301)),C13+1)))</f>
        <v>2</v>
      </c>
      <c r="D14" s="25" t="str">
        <f>IFERROR(IF(C14="","",IF(C14=301,"Sales Tax",VLOOKUP(C14,IF(C14&lt;=100,'Enter Closet Order Here'!$F:$H,'Enter Additional Product Here'!$E:$G),IF(C14&lt;=100,2,3),FALSE))),"")</f>
        <v>AS1814-2PK-HWH</v>
      </c>
      <c r="E14" s="219" t="str">
        <f>IFERROR(IF(IF(C14=301,"Sales Tax",VLOOKUP(D14,IF(C14&lt;=100,'Print Here'!$W:$X,'Enter Additional Product Here'!$G:$M),IF(C14&lt;=100,2,3),FALSE))=0,"",IF(C14=301,"Sales Tax",VLOOKUP(D14,IF(C14&lt;=100,'Print Here'!$W:$X,'Enter Additional Product Here'!$G:$M),IF(C14&lt;=100,2,3),FALSE))),"")</f>
        <v xml:space="preserve">18W x .75H x 14D Adjustable Shelf Pack of 2-Harbor-White </v>
      </c>
      <c r="F14" s="219"/>
      <c r="G14" s="219"/>
      <c r="H14" s="219"/>
      <c r="I14" s="219"/>
      <c r="J14" s="219"/>
      <c r="K14" s="121">
        <f>IFERROR(IF(C14="","",IF(C14=301,"1",VLOOKUP(C14,IF(C14&lt;=100,'Enter Closet Order Here'!$F:$H,'Enter Additional Product Here'!$E:$H),IF(C14&lt;=100,3,2),FALSE))),"")</f>
        <v>1</v>
      </c>
      <c r="L14" s="122">
        <f>IFERROR(IF(C14=301,"",VLOOKUP(D14,IF(C14&lt;=100,'Enter Closet Order Here'!$Y:$Z,'Enter Additional Product Here'!$G:$H),IF(C14&lt;=100,2,2),FALSE)),"")</f>
        <v>42</v>
      </c>
      <c r="M14" s="122">
        <f ca="1">IFERROR(IF(C14="","",IF(C14=301,'Print Variations'!$D$5,VLOOKUP(C14,IF(C14&lt;=100,'Enter Closet Order Here'!$F:$L,'Enter Additional Product Here'!$E:$H),IF(C14&lt;=100,7,4),FALSE))),"")</f>
        <v>21</v>
      </c>
      <c r="N14" s="122">
        <f t="shared" ref="N14:N77" ca="1" si="0">IFERROR(M14*K14,"")</f>
        <v>21</v>
      </c>
      <c r="O14" s="43">
        <f>IF(O13&lt;'Print Variations'!$F$5,O13+1,IF(O13='Print Variations'!$F$5,IF('Print Variations'!$F$7=0,IF('Print Variations'!$D$5="$","",301),101),IF(O13&gt;='Print Variations'!$F$7,IF(OR('Print Variations'!$D$5="$",'Print Variations'!$D$5=0),"",IF(O13=301,"",301)),O13+1)))</f>
        <v>2</v>
      </c>
      <c r="P14" s="25" t="str">
        <f>IFERROR(IF(O14="","",IF(O14=301,"Sales Tax",VLOOKUP(O14,IF(O14&lt;=100,'Enter Closet Order Here'!$F:$H,'Enter Additional Product Here'!$E:$G),IF(O14&lt;=100,2,3),FALSE))),"")</f>
        <v>AS1814-2PK-HWH</v>
      </c>
      <c r="Q14" s="219" t="str">
        <f>IFERROR(IF(IF(O14=301,"Sales Tax",VLOOKUP(P14,IF(O14&lt;=100,'Print Here'!$W:$X,'Enter Additional Product Here'!$G:$M),IF(O14&lt;=100,2,3),FALSE))=0,"",IF(O14=301,"Sales Tax",VLOOKUP(P14,IF(O14&lt;=100,'Print Here'!$W:$X,'Enter Additional Product Here'!$G:$M),IF(O14&lt;=100,2,3),FALSE))),"")</f>
        <v xml:space="preserve">18W x .75H x 14D Adjustable Shelf Pack of 2-Harbor-White </v>
      </c>
      <c r="R14" s="219"/>
      <c r="S14" s="219"/>
      <c r="T14" s="219"/>
      <c r="U14" s="219"/>
      <c r="V14" s="219"/>
      <c r="W14" s="219"/>
      <c r="X14" s="121">
        <f>IFERROR(IF(O14="","",IF(O14=301,"1",VLOOKUP(O14,IF(O14&lt;=100,'Enter Closet Order Here'!$F:$H,'Enter Additional Product Here'!$E:$G),IF(O14&lt;=100,3,2),FALSE))),"")</f>
        <v>1</v>
      </c>
      <c r="Y14" s="122">
        <f ca="1">IFERROR(IF(O14="","",IF(O14=301,'Print Variations'!$D$5,VLOOKUP(O14,IF(O14&lt;=100,'Enter Closet Order Here'!$F:$L,'Enter Additional Product Here'!$E:$H),IF(O14&lt;=100,7,4),FALSE))),"")</f>
        <v>21</v>
      </c>
      <c r="Z14" s="122">
        <f t="shared" ref="Z14:Z77" ca="1" si="1">IFERROR(X14*Y14,"")</f>
        <v>21</v>
      </c>
      <c r="AD14" s="65" t="s">
        <v>591</v>
      </c>
      <c r="AE14" s="65" t="s">
        <v>1223</v>
      </c>
    </row>
    <row r="15" spans="3:31">
      <c r="C15" s="43">
        <f ca="1">IF(C14&lt;'Print Variations'!$F$5,C14+1,IF(C14='Print Variations'!$F$5,IF('Print Variations'!$F$7=0,IF('Print Variations'!$D$5="$","",IF(IFERROR(MATCH(301,C$13:C14,0),0)&gt;0,"",301)),101),IF(C14&gt;='Print Variations'!$F$7,IF(OR('Print Variations'!$D$5="$",'Print Variations'!$D$5=0),"",IF(IFERROR(MATCH(301,C$13:C14,0),0)&gt;0,"",301)),C14+1)))</f>
        <v>101</v>
      </c>
      <c r="D15" s="25" t="str">
        <f ca="1">IFERROR(IF(C15="","",IF(C15=301,"Sales Tax",VLOOKUP(C15,IF(C15&lt;=100,'Enter Closet Order Here'!$F:$H,'Enter Additional Product Here'!$E:$G),IF(C15&lt;=100,2,3),FALSE))),"")</f>
        <v>M7340-MB</v>
      </c>
      <c r="E15" s="219" t="str">
        <f ca="1">IFERROR(IF(IF(C15=301,"Sales Tax",VLOOKUP(D15,IF(C15&lt;=100,'Print Here'!$W:$X,'Enter Additional Product Here'!$G:$M),IF(C15&lt;=100,2,3),FALSE))=0,"",IF(C15=301,"Sales Tax",VLOOKUP(D15,IF(C15&lt;=100,'Print Here'!$W:$X,'Enter Additional Product Here'!$G:$M),IF(C15&lt;=100,2,3),FALSE))),"")</f>
        <v>Matte Black Open Knock-In Mounting Bracket for 1-5/16" Round Closet Rods</v>
      </c>
      <c r="F15" s="219"/>
      <c r="G15" s="219"/>
      <c r="H15" s="219"/>
      <c r="I15" s="219"/>
      <c r="J15" s="219"/>
      <c r="K15" s="121">
        <f ca="1">IFERROR(IF(C15="","",IF(C15=301,"1",VLOOKUP(C15,IF(C15&lt;=100,'Enter Closet Order Here'!$F:$H,'Enter Additional Product Here'!$E:$G),IF(C15&lt;=100,3,2),FALSE))),"")</f>
        <v>2</v>
      </c>
      <c r="L15" s="122">
        <f ca="1">IFERROR(IF(C15=301,"",VLOOKUP(D15,IF(C15&lt;=100,'Enter Closet Order Here'!$Y:$Z,'Enter Additional Product Here'!$G:$H),IF(C15&lt;=100,2,2),FALSE)),"")</f>
        <v>2.4700000000000002</v>
      </c>
      <c r="M15" s="122">
        <f ca="1">IFERROR(IF(C15="","",IF(C15=301,'Print Variations'!$D$5,VLOOKUP(C15,IF(C15&lt;=100,'Enter Closet Order Here'!$F:$L,'Enter Additional Product Here'!$E:$H),IF(C15&lt;=100,7,4),FALSE))),"")</f>
        <v>2.4700000000000002</v>
      </c>
      <c r="N15" s="122">
        <f t="shared" ca="1" si="0"/>
        <v>4.9400000000000004</v>
      </c>
      <c r="O15" s="43">
        <f ca="1">IF(O14&lt;'Print Variations'!$F$5,O14+1,IF(O14='Print Variations'!$F$5,IF('Print Variations'!$F$7=0,IF('Print Variations'!$D$5="$","",IF(IFERROR(MATCH(301,O$13:O14,0),0)&gt;0,"",301)),101),IF(O14&gt;='Print Variations'!$F$7,IF(OR('Print Variations'!$D$5="$",'Print Variations'!$D$5=0),"",IF(IFERROR(MATCH(301,O$13:O14,0),0)&gt;0,"",301)),O14+1)))</f>
        <v>101</v>
      </c>
      <c r="P15" s="25" t="str">
        <f ca="1">IFERROR(IF(O15="","",IF(O15=301,"Sales Tax",VLOOKUP(O15,IF(O15&lt;=100,'Enter Closet Order Here'!$F:$H,'Enter Additional Product Here'!$E:$G),IF(O15&lt;=100,2,3),FALSE))),"")</f>
        <v>M7340-MB</v>
      </c>
      <c r="Q15" s="219" t="str">
        <f ca="1">IFERROR(IF(IF(O15=301,"Sales Tax",VLOOKUP(P15,IF(O15&lt;=100,'Print Here'!$W:$X,'Enter Additional Product Here'!$G:$M),IF(O15&lt;=100,2,3),FALSE))=0,"",IF(O15=301,"Sales Tax",VLOOKUP(P15,IF(O15&lt;=100,'Print Here'!$W:$X,'Enter Additional Product Here'!$G:$M),IF(O15&lt;=100,2,3),FALSE))),"")</f>
        <v>Matte Black Open Knock-In Mounting Bracket for 1-5/16" Round Closet Rods</v>
      </c>
      <c r="R15" s="219"/>
      <c r="S15" s="219"/>
      <c r="T15" s="219"/>
      <c r="U15" s="219"/>
      <c r="V15" s="219"/>
      <c r="W15" s="219"/>
      <c r="X15" s="121">
        <f ca="1">IFERROR(IF(O15="","",IF(O15=301,"1",VLOOKUP(O15,IF(O15&lt;=100,'Enter Closet Order Here'!$F:$H,'Enter Additional Product Here'!$E:$G),IF(O15&lt;=100,3,2),FALSE))),"")</f>
        <v>2</v>
      </c>
      <c r="Y15" s="122">
        <f ca="1">IFERROR(IF(O15="","",IF(O15=301,'Print Variations'!$D$5,VLOOKUP(O15,IF(O15&lt;=100,'Enter Closet Order Here'!$F:$L,'Enter Additional Product Here'!$E:$H),IF(O15&lt;=100,7,4),FALSE))),"")</f>
        <v>2.4700000000000002</v>
      </c>
      <c r="Z15" s="122">
        <f t="shared" ca="1" si="1"/>
        <v>4.9400000000000004</v>
      </c>
      <c r="AD15" s="65" t="s">
        <v>593</v>
      </c>
      <c r="AE15" s="65" t="s">
        <v>1224</v>
      </c>
    </row>
    <row r="16" spans="3:31">
      <c r="C16" s="43">
        <f ca="1">IF(C15&lt;'Print Variations'!$F$5,C15+1,IF(C15='Print Variations'!$F$5,IF('Print Variations'!$F$7=0,IF('Print Variations'!$D$5="$","",IF(IFERROR(MATCH(301,C$13:C15,0),0)&gt;0,"",301)),101),IF(C15&gt;='Print Variations'!$F$7,IF(OR('Print Variations'!$D$5="$",'Print Variations'!$D$5=0),"",IF(IFERROR(MATCH(301,C$13:C15,0),0)&gt;0,"",301)),C15+1)))</f>
        <v>102</v>
      </c>
      <c r="D16" s="25" t="str">
        <f ca="1">IFERROR(IF(C16="","",IF(C16=301,"Sales Tax",VLOOKUP(C16,IF(C16&lt;=100,'Enter Closet Order Here'!$F:$H,'Enter Additional Product Here'!$E:$G),IF(C16&lt;=100,2,3),FALSE))),"")</f>
        <v>Sample Item</v>
      </c>
      <c r="E16" s="219" t="str">
        <f ca="1">IFERROR(IF(IF(C16=301,"Sales Tax",VLOOKUP(D16,IF(C16&lt;=100,'Print Here'!$W:$X,'Enter Additional Product Here'!$G:$M),IF(C16&lt;=100,2,3),FALSE))=0,"",IF(C16=301,"Sales Tax",VLOOKUP(D16,IF(C16&lt;=100,'Print Here'!$W:$X,'Enter Additional Product Here'!$G:$M),IF(C16&lt;=100,2,3),FALSE))),"")</f>
        <v xml:space="preserve">Sample Item Decription Only </v>
      </c>
      <c r="F16" s="219"/>
      <c r="G16" s="219"/>
      <c r="H16" s="219"/>
      <c r="I16" s="219"/>
      <c r="J16" s="219"/>
      <c r="K16" s="121">
        <f ca="1">IFERROR(IF(C16="","",IF(C16=301,"1",VLOOKUP(C16,IF(C16&lt;=100,'Enter Closet Order Here'!$F:$H,'Enter Additional Product Here'!$E:$G),IF(C16&lt;=100,3,2),FALSE))),"")</f>
        <v>1</v>
      </c>
      <c r="L16" s="122">
        <f ca="1">IFERROR(IF(C16=301,"",VLOOKUP(D16,IF(C16&lt;=100,'Enter Closet Order Here'!$Y:$Z,'Enter Additional Product Here'!$G:$H),IF(C16&lt;=100,2,2),FALSE)),"")</f>
        <v>1</v>
      </c>
      <c r="M16" s="122">
        <f ca="1">IFERROR(IF(C16="","",IF(C16=301,'Print Variations'!$D$5,VLOOKUP(C16,IF(C16&lt;=100,'Enter Closet Order Here'!$F:$L,'Enter Additional Product Here'!$E:$H),IF(C16&lt;=100,7,4),FALSE))),"")</f>
        <v>1</v>
      </c>
      <c r="N16" s="122">
        <f t="shared" ca="1" si="0"/>
        <v>1</v>
      </c>
      <c r="O16" s="43">
        <f ca="1">IF(O15&lt;'Print Variations'!$F$5,O15+1,IF(O15='Print Variations'!$F$5,IF('Print Variations'!$F$7=0,IF('Print Variations'!$D$5="$","",IF(IFERROR(MATCH(301,O$13:O15,0),0)&gt;0,"",301)),101),IF(O15&gt;='Print Variations'!$F$7,IF(OR('Print Variations'!$D$5="$",'Print Variations'!$D$5=0),"",IF(IFERROR(MATCH(301,O$13:O15,0),0)&gt;0,"",301)),O15+1)))</f>
        <v>102</v>
      </c>
      <c r="P16" s="25" t="str">
        <f ca="1">IFERROR(IF(O16="","",IF(O16=301,"Sales Tax",VLOOKUP(O16,IF(O16&lt;=100,'Enter Closet Order Here'!$F:$H,'Enter Additional Product Here'!$E:$G),IF(O16&lt;=100,2,3),FALSE))),"")</f>
        <v>Sample Item</v>
      </c>
      <c r="Q16" s="219" t="str">
        <f ca="1">IFERROR(IF(IF(O16=301,"Sales Tax",VLOOKUP(P16,IF(O16&lt;=100,'Print Here'!$W:$X,'Enter Additional Product Here'!$G:$M),IF(O16&lt;=100,2,3),FALSE))=0,"",IF(O16=301,"Sales Tax",VLOOKUP(P16,IF(O16&lt;=100,'Print Here'!$W:$X,'Enter Additional Product Here'!$G:$M),IF(O16&lt;=100,2,3),FALSE))),"")</f>
        <v xml:space="preserve">Sample Item Decription Only </v>
      </c>
      <c r="R16" s="219"/>
      <c r="S16" s="219"/>
      <c r="T16" s="219"/>
      <c r="U16" s="219"/>
      <c r="V16" s="219"/>
      <c r="W16" s="219"/>
      <c r="X16" s="121">
        <f ca="1">IFERROR(IF(O16="","",IF(O16=301,"1",VLOOKUP(O16,IF(O16&lt;=100,'Enter Closet Order Here'!$F:$H,'Enter Additional Product Here'!$E:$G),IF(O16&lt;=100,3,2),FALSE))),"")</f>
        <v>1</v>
      </c>
      <c r="Y16" s="122">
        <f ca="1">IFERROR(IF(O16="","",IF(O16=301,'Print Variations'!$D$5,VLOOKUP(O16,IF(O16&lt;=100,'Enter Closet Order Here'!$F:$L,'Enter Additional Product Here'!$E:$H),IF(O16&lt;=100,7,4),FALSE))),"")</f>
        <v>1</v>
      </c>
      <c r="Z16" s="122">
        <f t="shared" ca="1" si="1"/>
        <v>1</v>
      </c>
      <c r="AD16" s="65" t="s">
        <v>595</v>
      </c>
      <c r="AE16" s="65" t="s">
        <v>1225</v>
      </c>
    </row>
    <row r="17" spans="3:31">
      <c r="C17" s="43" t="str">
        <f ca="1">IF(C16&lt;'Print Variations'!$F$5,C16+1,IF(C16='Print Variations'!$F$5,IF('Print Variations'!$F$7=0,IF('Print Variations'!$D$5="$","",IF(IFERROR(MATCH(301,C$13:C16,0),0)&gt;0,"",301)),101),IF(C16&gt;='Print Variations'!$F$7,IF(OR('Print Variations'!$D$5="$",'Print Variations'!$D$5=0),"",IF(IFERROR(MATCH(301,C$13:C16,0),0)&gt;0,"",301)),C16+1)))</f>
        <v/>
      </c>
      <c r="D17" s="25" t="str">
        <f ca="1">IFERROR(IF(C17="","",IF(C17=301,"Sales Tax",VLOOKUP(C17,IF(C17&lt;=100,'Enter Closet Order Here'!$F:$H,'Enter Additional Product Here'!$E:$G),IF(C17&lt;=100,2,3),FALSE))),"")</f>
        <v/>
      </c>
      <c r="E17" s="219" t="str">
        <f ca="1">IFERROR(IF(IF(C17=301,"Sales Tax",VLOOKUP(D17,IF(C17&lt;=100,'Print Here'!$W:$X,'Enter Additional Product Here'!$G:$M),IF(C17&lt;=100,2,3),FALSE))=0,"",IF(C17=301,"Sales Tax",VLOOKUP(D17,IF(C17&lt;=100,'Print Here'!$W:$X,'Enter Additional Product Here'!$G:$M),IF(C17&lt;=100,2,3),FALSE))),"")</f>
        <v/>
      </c>
      <c r="F17" s="219"/>
      <c r="G17" s="219"/>
      <c r="H17" s="219"/>
      <c r="I17" s="219"/>
      <c r="J17" s="219"/>
      <c r="K17" s="121" t="str">
        <f ca="1">IFERROR(IF(C17="","",IF(C17=301,"1",VLOOKUP(C17,IF(C17&lt;=100,'Enter Closet Order Here'!$F:$H,'Enter Additional Product Here'!$E:$G),IF(C17&lt;=100,3,2),FALSE))),"")</f>
        <v/>
      </c>
      <c r="L17" s="122" t="str">
        <f ca="1">IFERROR(IF(C17=301,"",VLOOKUP(D17,IF(C17&lt;=100,'Enter Closet Order Here'!$Y:$Z,'Enter Additional Product Here'!$G:$H),IF(C17&lt;=100,2,2),FALSE)),"")</f>
        <v/>
      </c>
      <c r="M17" s="122" t="str">
        <f ca="1">IFERROR(IF(C17="","",IF(C17=301,'Print Variations'!$D$5,VLOOKUP(C17,IF(C17&lt;=100,'Enter Closet Order Here'!$F:$L,'Enter Additional Product Here'!$E:$H),IF(C17&lt;=100,7,4),FALSE))),"")</f>
        <v/>
      </c>
      <c r="N17" s="122" t="str">
        <f t="shared" ca="1" si="0"/>
        <v/>
      </c>
      <c r="O17" s="43" t="str">
        <f ca="1">IF(O16&lt;'Print Variations'!$F$5,O16+1,IF(O16='Print Variations'!$F$5,IF('Print Variations'!$F$7=0,IF('Print Variations'!$D$5="$","",IF(IFERROR(MATCH(301,O$13:O16,0),0)&gt;0,"",301)),101),IF(O16&gt;='Print Variations'!$F$7,IF(OR('Print Variations'!$D$5="$",'Print Variations'!$D$5=0),"",IF(IFERROR(MATCH(301,O$13:O16,0),0)&gt;0,"",301)),O16+1)))</f>
        <v/>
      </c>
      <c r="P17" s="25" t="str">
        <f ca="1">IFERROR(IF(O17="","",IF(O17=301,"Sales Tax",VLOOKUP(O17,IF(O17&lt;=100,'Enter Closet Order Here'!$F:$H,'Enter Additional Product Here'!$E:$G),IF(O17&lt;=100,2,3),FALSE))),"")</f>
        <v/>
      </c>
      <c r="Q17" s="219" t="str">
        <f ca="1">IFERROR(IF(IF(O17=301,"Sales Tax",VLOOKUP(P17,IF(O17&lt;=100,'Print Here'!$W:$X,'Enter Additional Product Here'!$G:$M),IF(O17&lt;=100,2,3),FALSE))=0,"",IF(O17=301,"Sales Tax",VLOOKUP(P17,IF(O17&lt;=100,'Print Here'!$W:$X,'Enter Additional Product Here'!$G:$M),IF(O17&lt;=100,2,3),FALSE))),"")</f>
        <v/>
      </c>
      <c r="R17" s="219"/>
      <c r="S17" s="219"/>
      <c r="T17" s="219"/>
      <c r="U17" s="219"/>
      <c r="V17" s="219"/>
      <c r="W17" s="219"/>
      <c r="X17" s="121" t="str">
        <f ca="1">IFERROR(IF(O17="","",IF(O17=301,"1",VLOOKUP(O17,IF(O17&lt;=100,'Enter Closet Order Here'!$F:$H,'Enter Additional Product Here'!$E:$G),IF(O17&lt;=100,3,2),FALSE))),"")</f>
        <v/>
      </c>
      <c r="Y17" s="122" t="str">
        <f ca="1">IFERROR(IF(O17="","",IF(O17=301,'Print Variations'!$D$5,VLOOKUP(O17,IF(O17&lt;=100,'Enter Closet Order Here'!$F:$L,'Enter Additional Product Here'!$E:$H),IF(O17&lt;=100,7,4),FALSE))),"")</f>
        <v/>
      </c>
      <c r="Z17" s="122" t="str">
        <f t="shared" ca="1" si="1"/>
        <v/>
      </c>
      <c r="AD17" s="65" t="s">
        <v>597</v>
      </c>
      <c r="AE17" s="65" t="s">
        <v>1227</v>
      </c>
    </row>
    <row r="18" spans="3:31">
      <c r="C18" s="43" t="str">
        <f ca="1">IF(C17&lt;'Print Variations'!$F$5,C17+1,IF(C17='Print Variations'!$F$5,IF('Print Variations'!$F$7=0,IF('Print Variations'!$D$5="$","",IF(IFERROR(MATCH(301,C$13:C17,0),0)&gt;0,"",301)),101),IF(C17&gt;='Print Variations'!$F$7,IF(OR('Print Variations'!$D$5="$",'Print Variations'!$D$5=0),"",IF(IFERROR(MATCH(301,C$13:C17,0),0)&gt;0,"",301)),C17+1)))</f>
        <v/>
      </c>
      <c r="D18" s="25" t="str">
        <f ca="1">IFERROR(IF(C18="","",IF(C18=301,"Sales Tax",VLOOKUP(C18,IF(C18&lt;=100,'Enter Closet Order Here'!$F:$H,'Enter Additional Product Here'!$E:$G),IF(C18&lt;=100,2,3),FALSE))),"")</f>
        <v/>
      </c>
      <c r="E18" s="219" t="str">
        <f ca="1">IFERROR(IF(IF(C18=301,"Sales Tax",VLOOKUP(D18,IF(C18&lt;=100,'Print Here'!$W:$X,'Enter Additional Product Here'!$G:$M),IF(C18&lt;=100,2,3),FALSE))=0,"",IF(C18=301,"Sales Tax",VLOOKUP(D18,IF(C18&lt;=100,'Print Here'!$W:$X,'Enter Additional Product Here'!$G:$M),IF(C18&lt;=100,2,3),FALSE))),"")</f>
        <v/>
      </c>
      <c r="F18" s="219"/>
      <c r="G18" s="219"/>
      <c r="H18" s="219"/>
      <c r="I18" s="219"/>
      <c r="J18" s="219"/>
      <c r="K18" s="121" t="str">
        <f ca="1">IFERROR(IF(C18="","",IF(C18=301,"1",VLOOKUP(C18,IF(C18&lt;=100,'Enter Closet Order Here'!$F:$H,'Enter Additional Product Here'!$E:$G),IF(C18&lt;=100,3,2),FALSE))),"")</f>
        <v/>
      </c>
      <c r="L18" s="122" t="str">
        <f ca="1">IFERROR(IF(C18=301,"",VLOOKUP(D18,IF(C18&lt;=100,'Enter Closet Order Here'!$Y:$Z,'Enter Additional Product Here'!$G:$H),IF(C18&lt;=100,2,2),FALSE)),"")</f>
        <v/>
      </c>
      <c r="M18" s="122" t="str">
        <f ca="1">IFERROR(IF(C18="","",IF(C18=301,'Print Variations'!$D$5,VLOOKUP(C18,IF(C18&lt;=100,'Enter Closet Order Here'!$F:$L,'Enter Additional Product Here'!$E:$H),IF(C18&lt;=100,7,4),FALSE))),"")</f>
        <v/>
      </c>
      <c r="N18" s="122" t="str">
        <f t="shared" ca="1" si="0"/>
        <v/>
      </c>
      <c r="O18" s="43" t="str">
        <f ca="1">IF(O17&lt;'Print Variations'!$F$5,O17+1,IF(O17='Print Variations'!$F$5,IF('Print Variations'!$F$7=0,IF('Print Variations'!$D$5="$","",IF(IFERROR(MATCH(301,O$13:O17,0),0)&gt;0,"",301)),101),IF(O17&gt;='Print Variations'!$F$7,IF(OR('Print Variations'!$D$5="$",'Print Variations'!$D$5=0),"",IF(IFERROR(MATCH(301,O$13:O17,0),0)&gt;0,"",301)),O17+1)))</f>
        <v/>
      </c>
      <c r="P18" s="25" t="str">
        <f ca="1">IFERROR(IF(O18="","",IF(O18=301,"Sales Tax",VLOOKUP(O18,IF(O18&lt;=100,'Enter Closet Order Here'!$F:$H,'Enter Additional Product Here'!$E:$G),IF(O18&lt;=100,2,3),FALSE))),"")</f>
        <v/>
      </c>
      <c r="Q18" s="219" t="str">
        <f ca="1">IFERROR(IF(IF(O18=301,"Sales Tax",VLOOKUP(P18,IF(O18&lt;=100,'Print Here'!$W:$X,'Enter Additional Product Here'!$G:$M),IF(O18&lt;=100,2,3),FALSE))=0,"",IF(O18=301,"Sales Tax",VLOOKUP(P18,IF(O18&lt;=100,'Print Here'!$W:$X,'Enter Additional Product Here'!$G:$M),IF(O18&lt;=100,2,3),FALSE))),"")</f>
        <v/>
      </c>
      <c r="R18" s="219"/>
      <c r="S18" s="219"/>
      <c r="T18" s="219"/>
      <c r="U18" s="219"/>
      <c r="V18" s="219"/>
      <c r="W18" s="219"/>
      <c r="X18" s="121" t="str">
        <f ca="1">IFERROR(IF(O18="","",IF(O18=301,"1",VLOOKUP(O18,IF(O18&lt;=100,'Enter Closet Order Here'!$F:$H,'Enter Additional Product Here'!$E:$G),IF(O18&lt;=100,3,2),FALSE))),"")</f>
        <v/>
      </c>
      <c r="Y18" s="122" t="str">
        <f ca="1">IFERROR(IF(O18="","",IF(O18=301,'Print Variations'!$D$5,VLOOKUP(O18,IF(O18&lt;=100,'Enter Closet Order Here'!$F:$L,'Enter Additional Product Here'!$E:$H),IF(O18&lt;=100,7,4),FALSE))),"")</f>
        <v/>
      </c>
      <c r="Z18" s="122" t="str">
        <f t="shared" ca="1" si="1"/>
        <v/>
      </c>
      <c r="AD18" s="65" t="s">
        <v>599</v>
      </c>
      <c r="AE18" s="65" t="s">
        <v>1228</v>
      </c>
    </row>
    <row r="19" spans="3:31">
      <c r="C19" s="43" t="str">
        <f ca="1">IF(C18&lt;'Print Variations'!$F$5,C18+1,IF(C18='Print Variations'!$F$5,IF('Print Variations'!$F$7=0,IF('Print Variations'!$D$5="$","",IF(IFERROR(MATCH(301,C$13:C18,0),0)&gt;0,"",301)),101),IF(C18&gt;='Print Variations'!$F$7,IF(OR('Print Variations'!$D$5="$",'Print Variations'!$D$5=0),"",IF(IFERROR(MATCH(301,C$13:C18,0),0)&gt;0,"",301)),C18+1)))</f>
        <v/>
      </c>
      <c r="D19" s="25" t="str">
        <f ca="1">IFERROR(IF(C19="","",IF(C19=301,"Sales Tax",VLOOKUP(C19,IF(C19&lt;=100,'Enter Closet Order Here'!$F:$H,'Enter Additional Product Here'!$E:$G),IF(C19&lt;=100,2,3),FALSE))),"")</f>
        <v/>
      </c>
      <c r="E19" s="219" t="str">
        <f ca="1">IFERROR(IF(IF(C19=301,"Sales Tax",VLOOKUP(D19,IF(C19&lt;=100,'Print Here'!$W:$X,'Enter Additional Product Here'!$G:$M),IF(C19&lt;=100,2,3),FALSE))=0,"",IF(C19=301,"Sales Tax",VLOOKUP(D19,IF(C19&lt;=100,'Print Here'!$W:$X,'Enter Additional Product Here'!$G:$M),IF(C19&lt;=100,2,3),FALSE))),"")</f>
        <v/>
      </c>
      <c r="F19" s="219"/>
      <c r="G19" s="219"/>
      <c r="H19" s="219"/>
      <c r="I19" s="219"/>
      <c r="J19" s="219"/>
      <c r="K19" s="121" t="str">
        <f ca="1">IFERROR(IF(C19="","",IF(C19=301,"1",VLOOKUP(C19,IF(C19&lt;=100,'Enter Closet Order Here'!$F:$H,'Enter Additional Product Here'!$E:$G),IF(C19&lt;=100,3,2),FALSE))),"")</f>
        <v/>
      </c>
      <c r="L19" s="122" t="str">
        <f ca="1">IFERROR(IF(C19=301,"",VLOOKUP(D19,IF(C19&lt;=100,'Enter Closet Order Here'!$Y:$Z,'Enter Additional Product Here'!$G:$H),IF(C19&lt;=100,2,2),FALSE)),"")</f>
        <v/>
      </c>
      <c r="M19" s="122" t="str">
        <f ca="1">IFERROR(IF(C19="","",IF(C19=301,'Print Variations'!$D$5,VLOOKUP(C19,IF(C19&lt;=100,'Enter Closet Order Here'!$F:$L,'Enter Additional Product Here'!$E:$H),IF(C19&lt;=100,7,4),FALSE))),"")</f>
        <v/>
      </c>
      <c r="N19" s="122" t="str">
        <f t="shared" ca="1" si="0"/>
        <v/>
      </c>
      <c r="O19" s="43" t="str">
        <f ca="1">IF(O18&lt;'Print Variations'!$F$5,O18+1,IF(O18='Print Variations'!$F$5,IF('Print Variations'!$F$7=0,IF('Print Variations'!$D$5="$","",IF(IFERROR(MATCH(301,O$13:O18,0),0)&gt;0,"",301)),101),IF(O18&gt;='Print Variations'!$F$7,IF(OR('Print Variations'!$D$5="$",'Print Variations'!$D$5=0),"",IF(IFERROR(MATCH(301,O$13:O18,0),0)&gt;0,"",301)),O18+1)))</f>
        <v/>
      </c>
      <c r="P19" s="25" t="str">
        <f ca="1">IFERROR(IF(O19="","",IF(O19=301,"Sales Tax",VLOOKUP(O19,IF(O19&lt;=100,'Enter Closet Order Here'!$F:$H,'Enter Additional Product Here'!$E:$G),IF(O19&lt;=100,2,3),FALSE))),"")</f>
        <v/>
      </c>
      <c r="Q19" s="219" t="str">
        <f ca="1">IFERROR(IF(IF(O19=301,"Sales Tax",VLOOKUP(P19,IF(O19&lt;=100,'Print Here'!$W:$X,'Enter Additional Product Here'!$G:$M),IF(O19&lt;=100,2,3),FALSE))=0,"",IF(O19=301,"Sales Tax",VLOOKUP(P19,IF(O19&lt;=100,'Print Here'!$W:$X,'Enter Additional Product Here'!$G:$M),IF(O19&lt;=100,2,3),FALSE))),"")</f>
        <v/>
      </c>
      <c r="R19" s="219"/>
      <c r="S19" s="219"/>
      <c r="T19" s="219"/>
      <c r="U19" s="219"/>
      <c r="V19" s="219"/>
      <c r="W19" s="219"/>
      <c r="X19" s="121" t="str">
        <f ca="1">IFERROR(IF(O19="","",IF(O19=301,"1",VLOOKUP(O19,IF(O19&lt;=100,'Enter Closet Order Here'!$F:$H,'Enter Additional Product Here'!$E:$G),IF(O19&lt;=100,3,2),FALSE))),"")</f>
        <v/>
      </c>
      <c r="Y19" s="122" t="str">
        <f ca="1">IFERROR(IF(O19="","",IF(O19=301,'Print Variations'!$D$5,VLOOKUP(O19,IF(O19&lt;=100,'Enter Closet Order Here'!$F:$L,'Enter Additional Product Here'!$E:$H),IF(O19&lt;=100,7,4),FALSE))),"")</f>
        <v/>
      </c>
      <c r="Z19" s="122" t="str">
        <f t="shared" ca="1" si="1"/>
        <v/>
      </c>
      <c r="AD19" s="65" t="s">
        <v>601</v>
      </c>
      <c r="AE19" s="65" t="s">
        <v>1229</v>
      </c>
    </row>
    <row r="20" spans="3:31">
      <c r="C20" s="43" t="str">
        <f ca="1">IF(C19&lt;'Print Variations'!$F$5,C19+1,IF(C19='Print Variations'!$F$5,IF('Print Variations'!$F$7=0,IF('Print Variations'!$D$5="$","",IF(IFERROR(MATCH(301,C$13:C19,0),0)&gt;0,"",301)),101),IF(C19&gt;='Print Variations'!$F$7,IF(OR('Print Variations'!$D$5="$",'Print Variations'!$D$5=0),"",IF(IFERROR(MATCH(301,C$13:C19,0),0)&gt;0,"",301)),C19+1)))</f>
        <v/>
      </c>
      <c r="D20" s="25" t="str">
        <f ca="1">IFERROR(IF(C20="","",IF(C20=301,"Sales Tax",VLOOKUP(C20,IF(C20&lt;=100,'Enter Closet Order Here'!$F:$H,'Enter Additional Product Here'!$E:$G),IF(C20&lt;=100,2,3),FALSE))),"")</f>
        <v/>
      </c>
      <c r="E20" s="219" t="str">
        <f ca="1">IFERROR(IF(IF(C20=301,"Sales Tax",VLOOKUP(D20,IF(C20&lt;=100,'Print Here'!$W:$X,'Enter Additional Product Here'!$G:$M),IF(C20&lt;=100,2,3),FALSE))=0,"",IF(C20=301,"Sales Tax",VLOOKUP(D20,IF(C20&lt;=100,'Print Here'!$W:$X,'Enter Additional Product Here'!$G:$M),IF(C20&lt;=100,2,3),FALSE))),"")</f>
        <v/>
      </c>
      <c r="F20" s="219"/>
      <c r="G20" s="219"/>
      <c r="H20" s="219"/>
      <c r="I20" s="219"/>
      <c r="J20" s="219"/>
      <c r="K20" s="121" t="str">
        <f ca="1">IFERROR(IF(C20="","",IF(C20=301,"1",VLOOKUP(C20,IF(C20&lt;=100,'Enter Closet Order Here'!$F:$H,'Enter Additional Product Here'!$E:$G),IF(C20&lt;=100,3,2),FALSE))),"")</f>
        <v/>
      </c>
      <c r="L20" s="122" t="str">
        <f ca="1">IFERROR(IF(C20=301,"",VLOOKUP(D20,IF(C20&lt;=100,'Enter Closet Order Here'!$Y:$Z,'Enter Additional Product Here'!$G:$H),IF(C20&lt;=100,2,2),FALSE)),"")</f>
        <v/>
      </c>
      <c r="M20" s="122" t="str">
        <f ca="1">IFERROR(IF(C20="","",IF(C20=301,'Print Variations'!$D$5,VLOOKUP(C20,IF(C20&lt;=100,'Enter Closet Order Here'!$F:$L,'Enter Additional Product Here'!$E:$H),IF(C20&lt;=100,7,4),FALSE))),"")</f>
        <v/>
      </c>
      <c r="N20" s="122" t="str">
        <f t="shared" ca="1" si="0"/>
        <v/>
      </c>
      <c r="O20" s="43" t="str">
        <f ca="1">IF(O19&lt;'Print Variations'!$F$5,O19+1,IF(O19='Print Variations'!$F$5,IF('Print Variations'!$F$7=0,IF('Print Variations'!$D$5="$","",IF(IFERROR(MATCH(301,O$13:O19,0),0)&gt;0,"",301)),101),IF(O19&gt;='Print Variations'!$F$7,IF(OR('Print Variations'!$D$5="$",'Print Variations'!$D$5=0),"",IF(IFERROR(MATCH(301,O$13:O19,0),0)&gt;0,"",301)),O19+1)))</f>
        <v/>
      </c>
      <c r="P20" s="25" t="str">
        <f ca="1">IFERROR(IF(O20="","",IF(O20=301,"Sales Tax",VLOOKUP(O20,IF(O20&lt;=100,'Enter Closet Order Here'!$F:$H,'Enter Additional Product Here'!$E:$G),IF(O20&lt;=100,2,3),FALSE))),"")</f>
        <v/>
      </c>
      <c r="Q20" s="219" t="str">
        <f ca="1">IFERROR(IF(IF(O20=301,"Sales Tax",VLOOKUP(P20,IF(O20&lt;=100,'Print Here'!$W:$X,'Enter Additional Product Here'!$G:$M),IF(O20&lt;=100,2,3),FALSE))=0,"",IF(O20=301,"Sales Tax",VLOOKUP(P20,IF(O20&lt;=100,'Print Here'!$W:$X,'Enter Additional Product Here'!$G:$M),IF(O20&lt;=100,2,3),FALSE))),"")</f>
        <v/>
      </c>
      <c r="R20" s="219"/>
      <c r="S20" s="219"/>
      <c r="T20" s="219"/>
      <c r="U20" s="219"/>
      <c r="V20" s="219"/>
      <c r="W20" s="219"/>
      <c r="X20" s="121" t="str">
        <f ca="1">IFERROR(IF(O20="","",IF(O20=301,"1",VLOOKUP(O20,IF(O20&lt;=100,'Enter Closet Order Here'!$F:$H,'Enter Additional Product Here'!$E:$G),IF(O20&lt;=100,3,2),FALSE))),"")</f>
        <v/>
      </c>
      <c r="Y20" s="122" t="str">
        <f ca="1">IFERROR(IF(O20="","",IF(O20=301,'Print Variations'!$D$5,VLOOKUP(O20,IF(O20&lt;=100,'Enter Closet Order Here'!$F:$L,'Enter Additional Product Here'!$E:$H),IF(O20&lt;=100,7,4),FALSE))),"")</f>
        <v/>
      </c>
      <c r="Z20" s="122" t="str">
        <f t="shared" ca="1" si="1"/>
        <v/>
      </c>
      <c r="AD20" s="65" t="s">
        <v>603</v>
      </c>
      <c r="AE20" s="65" t="s">
        <v>1230</v>
      </c>
    </row>
    <row r="21" spans="3:31">
      <c r="C21" s="43" t="str">
        <f ca="1">IF(C20&lt;'Print Variations'!$F$5,C20+1,IF(C20='Print Variations'!$F$5,IF('Print Variations'!$F$7=0,IF('Print Variations'!$D$5="$","",IF(IFERROR(MATCH(301,C$13:C20,0),0)&gt;0,"",301)),101),IF(C20&gt;='Print Variations'!$F$7,IF(OR('Print Variations'!$D$5="$",'Print Variations'!$D$5=0),"",IF(IFERROR(MATCH(301,C$13:C20,0),0)&gt;0,"",301)),C20+1)))</f>
        <v/>
      </c>
      <c r="D21" s="25" t="str">
        <f ca="1">IFERROR(IF(C21="","",IF(C21=301,"Sales Tax",VLOOKUP(C21,IF(C21&lt;=100,'Enter Closet Order Here'!$F:$H,'Enter Additional Product Here'!$E:$G),IF(C21&lt;=100,2,3),FALSE))),"")</f>
        <v/>
      </c>
      <c r="E21" s="219" t="str">
        <f ca="1">IFERROR(IF(IF(C21=301,"Sales Tax",VLOOKUP(D21,IF(C21&lt;=100,'Print Here'!$W:$X,'Enter Additional Product Here'!$G:$M),IF(C21&lt;=100,2,3),FALSE))=0,"",IF(C21=301,"Sales Tax",VLOOKUP(D21,IF(C21&lt;=100,'Print Here'!$W:$X,'Enter Additional Product Here'!$G:$M),IF(C21&lt;=100,2,3),FALSE))),"")</f>
        <v/>
      </c>
      <c r="F21" s="219"/>
      <c r="G21" s="219"/>
      <c r="H21" s="219"/>
      <c r="I21" s="219"/>
      <c r="J21" s="219"/>
      <c r="K21" s="121" t="str">
        <f ca="1">IFERROR(IF(C21="","",IF(C21=301,"1",VLOOKUP(C21,IF(C21&lt;=100,'Enter Closet Order Here'!$F:$H,'Enter Additional Product Here'!$E:$G),IF(C21&lt;=100,3,2),FALSE))),"")</f>
        <v/>
      </c>
      <c r="L21" s="122" t="str">
        <f ca="1">IFERROR(IF(C21=301,"",VLOOKUP(D21,IF(C21&lt;=100,'Enter Closet Order Here'!$Y:$Z,'Enter Additional Product Here'!$G:$H),IF(C21&lt;=100,2,2),FALSE)),"")</f>
        <v/>
      </c>
      <c r="M21" s="122" t="str">
        <f ca="1">IFERROR(IF(C21="","",IF(C21=301,'Print Variations'!$D$5,VLOOKUP(C21,IF(C21&lt;=100,'Enter Closet Order Here'!$F:$L,'Enter Additional Product Here'!$E:$H),IF(C21&lt;=100,7,4),FALSE))),"")</f>
        <v/>
      </c>
      <c r="N21" s="122" t="str">
        <f t="shared" ca="1" si="0"/>
        <v/>
      </c>
      <c r="O21" s="43" t="str">
        <f ca="1">IF(O20&lt;'Print Variations'!$F$5,O20+1,IF(O20='Print Variations'!$F$5,IF('Print Variations'!$F$7=0,IF('Print Variations'!$D$5="$","",IF(IFERROR(MATCH(301,O$13:O20,0),0)&gt;0,"",301)),101),IF(O20&gt;='Print Variations'!$F$7,IF(OR('Print Variations'!$D$5="$",'Print Variations'!$D$5=0),"",IF(IFERROR(MATCH(301,O$13:O20,0),0)&gt;0,"",301)),O20+1)))</f>
        <v/>
      </c>
      <c r="P21" s="25" t="str">
        <f ca="1">IFERROR(IF(O21="","",IF(O21=301,"Sales Tax",VLOOKUP(O21,IF(O21&lt;=100,'Enter Closet Order Here'!$F:$H,'Enter Additional Product Here'!$E:$G),IF(O21&lt;=100,2,3),FALSE))),"")</f>
        <v/>
      </c>
      <c r="Q21" s="219" t="str">
        <f ca="1">IFERROR(IF(IF(O21=301,"Sales Tax",VLOOKUP(P21,IF(O21&lt;=100,'Print Here'!$W:$X,'Enter Additional Product Here'!$G:$M),IF(O21&lt;=100,2,3),FALSE))=0,"",IF(O21=301,"Sales Tax",VLOOKUP(P21,IF(O21&lt;=100,'Print Here'!$W:$X,'Enter Additional Product Here'!$G:$M),IF(O21&lt;=100,2,3),FALSE))),"")</f>
        <v/>
      </c>
      <c r="R21" s="219"/>
      <c r="S21" s="219"/>
      <c r="T21" s="219"/>
      <c r="U21" s="219"/>
      <c r="V21" s="219"/>
      <c r="W21" s="219"/>
      <c r="X21" s="121" t="str">
        <f ca="1">IFERROR(IF(O21="","",IF(O21=301,"1",VLOOKUP(O21,IF(O21&lt;=100,'Enter Closet Order Here'!$F:$H,'Enter Additional Product Here'!$E:$G),IF(O21&lt;=100,3,2),FALSE))),"")</f>
        <v/>
      </c>
      <c r="Y21" s="122" t="str">
        <f ca="1">IFERROR(IF(O21="","",IF(O21=301,'Print Variations'!$D$5,VLOOKUP(O21,IF(O21&lt;=100,'Enter Closet Order Here'!$F:$L,'Enter Additional Product Here'!$E:$H),IF(O21&lt;=100,7,4),FALSE))),"")</f>
        <v/>
      </c>
      <c r="Z21" s="122" t="str">
        <f t="shared" ca="1" si="1"/>
        <v/>
      </c>
      <c r="AD21" s="65" t="s">
        <v>605</v>
      </c>
      <c r="AE21" s="65" t="s">
        <v>1231</v>
      </c>
    </row>
    <row r="22" spans="3:31">
      <c r="C22" s="43" t="str">
        <f ca="1">IF(C21&lt;'Print Variations'!$F$5,C21+1,IF(C21='Print Variations'!$F$5,IF('Print Variations'!$F$7=0,IF('Print Variations'!$D$5="$","",IF(IFERROR(MATCH(301,C$13:C21,0),0)&gt;0,"",301)),101),IF(C21&gt;='Print Variations'!$F$7,IF(OR('Print Variations'!$D$5="$",'Print Variations'!$D$5=0),"",IF(IFERROR(MATCH(301,C$13:C21,0),0)&gt;0,"",301)),C21+1)))</f>
        <v/>
      </c>
      <c r="D22" s="25" t="str">
        <f ca="1">IFERROR(IF(C22="","",IF(C22=301,"Sales Tax",VLOOKUP(C22,IF(C22&lt;=100,'Enter Closet Order Here'!$F:$H,'Enter Additional Product Here'!$E:$G),IF(C22&lt;=100,2,3),FALSE))),"")</f>
        <v/>
      </c>
      <c r="E22" s="219" t="str">
        <f ca="1">IFERROR(IF(IF(C22=301,"Sales Tax",VLOOKUP(D22,IF(C22&lt;=100,'Print Here'!$W:$X,'Enter Additional Product Here'!$G:$M),IF(C22&lt;=100,2,3),FALSE))=0,"",IF(C22=301,"Sales Tax",VLOOKUP(D22,IF(C22&lt;=100,'Print Here'!$W:$X,'Enter Additional Product Here'!$G:$M),IF(C22&lt;=100,2,3),FALSE))),"")</f>
        <v/>
      </c>
      <c r="F22" s="219"/>
      <c r="G22" s="219"/>
      <c r="H22" s="219"/>
      <c r="I22" s="219"/>
      <c r="J22" s="219"/>
      <c r="K22" s="121" t="str">
        <f ca="1">IFERROR(IF(C22="","",IF(C22=301,"1",VLOOKUP(C22,IF(C22&lt;=100,'Enter Closet Order Here'!$F:$H,'Enter Additional Product Here'!$E:$G),IF(C22&lt;=100,3,2),FALSE))),"")</f>
        <v/>
      </c>
      <c r="L22" s="122" t="str">
        <f ca="1">IFERROR(IF(C22=301,"",VLOOKUP(D22,IF(C22&lt;=100,'Enter Closet Order Here'!$Y:$Z,'Enter Additional Product Here'!$G:$H),IF(C22&lt;=100,2,2),FALSE)),"")</f>
        <v/>
      </c>
      <c r="M22" s="122" t="str">
        <f ca="1">IFERROR(IF(C22="","",IF(C22=301,'Print Variations'!$D$5,VLOOKUP(C22,IF(C22&lt;=100,'Enter Closet Order Here'!$F:$L,'Enter Additional Product Here'!$E:$H),IF(C22&lt;=100,7,4),FALSE))),"")</f>
        <v/>
      </c>
      <c r="N22" s="122" t="str">
        <f t="shared" ca="1" si="0"/>
        <v/>
      </c>
      <c r="O22" s="43" t="str">
        <f ca="1">IF(O21&lt;'Print Variations'!$F$5,O21+1,IF(O21='Print Variations'!$F$5,IF('Print Variations'!$F$7=0,IF('Print Variations'!$D$5="$","",IF(IFERROR(MATCH(301,O$13:O21,0),0)&gt;0,"",301)),101),IF(O21&gt;='Print Variations'!$F$7,IF(OR('Print Variations'!$D$5="$",'Print Variations'!$D$5=0),"",IF(IFERROR(MATCH(301,O$13:O21,0),0)&gt;0,"",301)),O21+1)))</f>
        <v/>
      </c>
      <c r="P22" s="25" t="str">
        <f ca="1">IFERROR(IF(O22="","",IF(O22=301,"Sales Tax",VLOOKUP(O22,IF(O22&lt;=100,'Enter Closet Order Here'!$F:$H,'Enter Additional Product Here'!$E:$G),IF(O22&lt;=100,2,3),FALSE))),"")</f>
        <v/>
      </c>
      <c r="Q22" s="219" t="str">
        <f ca="1">IFERROR(IF(IF(O22=301,"Sales Tax",VLOOKUP(P22,IF(O22&lt;=100,'Print Here'!$W:$X,'Enter Additional Product Here'!$G:$M),IF(O22&lt;=100,2,3),FALSE))=0,"",IF(O22=301,"Sales Tax",VLOOKUP(P22,IF(O22&lt;=100,'Print Here'!$W:$X,'Enter Additional Product Here'!$G:$M),IF(O22&lt;=100,2,3),FALSE))),"")</f>
        <v/>
      </c>
      <c r="R22" s="219"/>
      <c r="S22" s="219"/>
      <c r="T22" s="219"/>
      <c r="U22" s="219"/>
      <c r="V22" s="219"/>
      <c r="W22" s="219"/>
      <c r="X22" s="121" t="str">
        <f ca="1">IFERROR(IF(O22="","",IF(O22=301,"1",VLOOKUP(O22,IF(O22&lt;=100,'Enter Closet Order Here'!$F:$H,'Enter Additional Product Here'!$E:$G),IF(O22&lt;=100,3,2),FALSE))),"")</f>
        <v/>
      </c>
      <c r="Y22" s="122" t="str">
        <f ca="1">IFERROR(IF(O22="","",IF(O22=301,'Print Variations'!$D$5,VLOOKUP(O22,IF(O22&lt;=100,'Enter Closet Order Here'!$F:$L,'Enter Additional Product Here'!$E:$H),IF(O22&lt;=100,7,4),FALSE))),"")</f>
        <v/>
      </c>
      <c r="Z22" s="122" t="str">
        <f t="shared" ca="1" si="1"/>
        <v/>
      </c>
      <c r="AD22" s="65" t="s">
        <v>607</v>
      </c>
      <c r="AE22" s="65" t="s">
        <v>1232</v>
      </c>
    </row>
    <row r="23" spans="3:31">
      <c r="C23" s="43" t="str">
        <f ca="1">IF(C22&lt;'Print Variations'!$F$5,C22+1,IF(C22='Print Variations'!$F$5,IF('Print Variations'!$F$7=0,IF('Print Variations'!$D$5="$","",IF(IFERROR(MATCH(301,C$13:C22,0),0)&gt;0,"",301)),101),IF(C22&gt;='Print Variations'!$F$7,IF(OR('Print Variations'!$D$5="$",'Print Variations'!$D$5=0),"",IF(IFERROR(MATCH(301,C$13:C22,0),0)&gt;0,"",301)),C22+1)))</f>
        <v/>
      </c>
      <c r="D23" s="25" t="str">
        <f ca="1">IFERROR(IF(C23="","",IF(C23=301,"Sales Tax",VLOOKUP(C23,IF(C23&lt;=100,'Enter Closet Order Here'!$F:$H,'Enter Additional Product Here'!$E:$G),IF(C23&lt;=100,2,3),FALSE))),"")</f>
        <v/>
      </c>
      <c r="E23" s="219" t="str">
        <f ca="1">IFERROR(IF(IF(C23=301,"Sales Tax",VLOOKUP(D23,IF(C23&lt;=100,'Print Here'!$W:$X,'Enter Additional Product Here'!$G:$M),IF(C23&lt;=100,2,3),FALSE))=0,"",IF(C23=301,"Sales Tax",VLOOKUP(D23,IF(C23&lt;=100,'Print Here'!$W:$X,'Enter Additional Product Here'!$G:$M),IF(C23&lt;=100,2,3),FALSE))),"")</f>
        <v/>
      </c>
      <c r="F23" s="219"/>
      <c r="G23" s="219"/>
      <c r="H23" s="219"/>
      <c r="I23" s="219"/>
      <c r="J23" s="219"/>
      <c r="K23" s="121" t="str">
        <f ca="1">IFERROR(IF(C23="","",IF(C23=301,"1",VLOOKUP(C23,IF(C23&lt;=100,'Enter Closet Order Here'!$F:$H,'Enter Additional Product Here'!$E:$G),IF(C23&lt;=100,3,2),FALSE))),"")</f>
        <v/>
      </c>
      <c r="L23" s="122" t="str">
        <f ca="1">IFERROR(IF(C23=301,"",VLOOKUP(D23,IF(C23&lt;=100,'Enter Closet Order Here'!$Y:$Z,'Enter Additional Product Here'!$G:$H),IF(C23&lt;=100,2,2),FALSE)),"")</f>
        <v/>
      </c>
      <c r="M23" s="122" t="str">
        <f ca="1">IFERROR(IF(C23="","",IF(C23=301,'Print Variations'!$D$5,VLOOKUP(C23,IF(C23&lt;=100,'Enter Closet Order Here'!$F:$L,'Enter Additional Product Here'!$E:$H),IF(C23&lt;=100,7,4),FALSE))),"")</f>
        <v/>
      </c>
      <c r="N23" s="122" t="str">
        <f t="shared" ca="1" si="0"/>
        <v/>
      </c>
      <c r="O23" s="43" t="str">
        <f ca="1">IF(O22&lt;'Print Variations'!$F$5,O22+1,IF(O22='Print Variations'!$F$5,IF('Print Variations'!$F$7=0,IF('Print Variations'!$D$5="$","",IF(IFERROR(MATCH(301,O$13:O22,0),0)&gt;0,"",301)),101),IF(O22&gt;='Print Variations'!$F$7,IF(OR('Print Variations'!$D$5="$",'Print Variations'!$D$5=0),"",IF(IFERROR(MATCH(301,O$13:O22,0),0)&gt;0,"",301)),O22+1)))</f>
        <v/>
      </c>
      <c r="P23" s="25" t="str">
        <f ca="1">IFERROR(IF(O23="","",IF(O23=301,"Sales Tax",VLOOKUP(O23,IF(O23&lt;=100,'Enter Closet Order Here'!$F:$H,'Enter Additional Product Here'!$E:$G),IF(O23&lt;=100,2,3),FALSE))),"")</f>
        <v/>
      </c>
      <c r="Q23" s="219" t="str">
        <f ca="1">IFERROR(IF(IF(O23=301,"Sales Tax",VLOOKUP(P23,IF(O23&lt;=100,'Print Here'!$W:$X,'Enter Additional Product Here'!$G:$M),IF(O23&lt;=100,2,3),FALSE))=0,"",IF(O23=301,"Sales Tax",VLOOKUP(P23,IF(O23&lt;=100,'Print Here'!$W:$X,'Enter Additional Product Here'!$G:$M),IF(O23&lt;=100,2,3),FALSE))),"")</f>
        <v/>
      </c>
      <c r="R23" s="219"/>
      <c r="S23" s="219"/>
      <c r="T23" s="219"/>
      <c r="U23" s="219"/>
      <c r="V23" s="219"/>
      <c r="W23" s="219"/>
      <c r="X23" s="121" t="str">
        <f ca="1">IFERROR(IF(O23="","",IF(O23=301,"1",VLOOKUP(O23,IF(O23&lt;=100,'Enter Closet Order Here'!$F:$H,'Enter Additional Product Here'!$E:$G),IF(O23&lt;=100,3,2),FALSE))),"")</f>
        <v/>
      </c>
      <c r="Y23" s="122" t="str">
        <f ca="1">IFERROR(IF(O23="","",IF(O23=301,'Print Variations'!$D$5,VLOOKUP(O23,IF(O23&lt;=100,'Enter Closet Order Here'!$F:$L,'Enter Additional Product Here'!$E:$H),IF(O23&lt;=100,7,4),FALSE))),"")</f>
        <v/>
      </c>
      <c r="Z23" s="122" t="str">
        <f t="shared" ca="1" si="1"/>
        <v/>
      </c>
      <c r="AD23" s="65" t="s">
        <v>609</v>
      </c>
      <c r="AE23" s="65" t="s">
        <v>1233</v>
      </c>
    </row>
    <row r="24" spans="3:31">
      <c r="C24" s="43" t="str">
        <f ca="1">IF(C23&lt;'Print Variations'!$F$5,C23+1,IF(C23='Print Variations'!$F$5,IF('Print Variations'!$F$7=0,IF('Print Variations'!$D$5="$","",IF(IFERROR(MATCH(301,C$13:C23,0),0)&gt;0,"",301)),101),IF(C23&gt;='Print Variations'!$F$7,IF(OR('Print Variations'!$D$5="$",'Print Variations'!$D$5=0),"",IF(IFERROR(MATCH(301,C$13:C23,0),0)&gt;0,"",301)),C23+1)))</f>
        <v/>
      </c>
      <c r="D24" s="25" t="str">
        <f ca="1">IFERROR(IF(C24="","",IF(C24=301,"Sales Tax",VLOOKUP(C24,IF(C24&lt;=100,'Enter Closet Order Here'!$F:$H,'Enter Additional Product Here'!$E:$G),IF(C24&lt;=100,2,3),FALSE))),"")</f>
        <v/>
      </c>
      <c r="E24" s="219" t="str">
        <f ca="1">IFERROR(IF(IF(C24=301,"Sales Tax",VLOOKUP(D24,IF(C24&lt;=100,'Print Here'!$W:$X,'Enter Additional Product Here'!$G:$M),IF(C24&lt;=100,2,3),FALSE))=0,"",IF(C24=301,"Sales Tax",VLOOKUP(D24,IF(C24&lt;=100,'Print Here'!$W:$X,'Enter Additional Product Here'!$G:$M),IF(C24&lt;=100,2,3),FALSE))),"")</f>
        <v/>
      </c>
      <c r="F24" s="219"/>
      <c r="G24" s="219"/>
      <c r="H24" s="219"/>
      <c r="I24" s="219"/>
      <c r="J24" s="219"/>
      <c r="K24" s="121" t="str">
        <f ca="1">IFERROR(IF(C24="","",IF(C24=301,"1",VLOOKUP(C24,IF(C24&lt;=100,'Enter Closet Order Here'!$F:$H,'Enter Additional Product Here'!$E:$G),IF(C24&lt;=100,3,2),FALSE))),"")</f>
        <v/>
      </c>
      <c r="L24" s="122" t="str">
        <f ca="1">IFERROR(IF(C24=301,"",VLOOKUP(D24,IF(C24&lt;=100,'Enter Closet Order Here'!$Y:$Z,'Enter Additional Product Here'!$G:$H),IF(C24&lt;=100,2,2),FALSE)),"")</f>
        <v/>
      </c>
      <c r="M24" s="122" t="str">
        <f ca="1">IFERROR(IF(C24="","",IF(C24=301,'Print Variations'!$D$5,VLOOKUP(C24,IF(C24&lt;=100,'Enter Closet Order Here'!$F:$L,'Enter Additional Product Here'!$E:$H),IF(C24&lt;=100,7,4),FALSE))),"")</f>
        <v/>
      </c>
      <c r="N24" s="122" t="str">
        <f t="shared" ca="1" si="0"/>
        <v/>
      </c>
      <c r="O24" s="43" t="str">
        <f ca="1">IF(O23&lt;'Print Variations'!$F$5,O23+1,IF(O23='Print Variations'!$F$5,IF('Print Variations'!$F$7=0,IF('Print Variations'!$D$5="$","",IF(IFERROR(MATCH(301,O$13:O23,0),0)&gt;0,"",301)),101),IF(O23&gt;='Print Variations'!$F$7,IF(OR('Print Variations'!$D$5="$",'Print Variations'!$D$5=0),"",IF(IFERROR(MATCH(301,O$13:O23,0),0)&gt;0,"",301)),O23+1)))</f>
        <v/>
      </c>
      <c r="P24" s="25" t="str">
        <f ca="1">IFERROR(IF(O24="","",IF(O24=301,"Sales Tax",VLOOKUP(O24,IF(O24&lt;=100,'Enter Closet Order Here'!$F:$H,'Enter Additional Product Here'!$E:$G),IF(O24&lt;=100,2,3),FALSE))),"")</f>
        <v/>
      </c>
      <c r="Q24" s="219" t="str">
        <f ca="1">IFERROR(IF(IF(O24=301,"Sales Tax",VLOOKUP(P24,IF(O24&lt;=100,'Print Here'!$W:$X,'Enter Additional Product Here'!$G:$M),IF(O24&lt;=100,2,3),FALSE))=0,"",IF(O24=301,"Sales Tax",VLOOKUP(P24,IF(O24&lt;=100,'Print Here'!$W:$X,'Enter Additional Product Here'!$G:$M),IF(O24&lt;=100,2,3),FALSE))),"")</f>
        <v/>
      </c>
      <c r="R24" s="219"/>
      <c r="S24" s="219"/>
      <c r="T24" s="219"/>
      <c r="U24" s="219"/>
      <c r="V24" s="219"/>
      <c r="W24" s="219"/>
      <c r="X24" s="121" t="str">
        <f ca="1">IFERROR(IF(O24="","",IF(O24=301,"1",VLOOKUP(O24,IF(O24&lt;=100,'Enter Closet Order Here'!$F:$H,'Enter Additional Product Here'!$E:$G),IF(O24&lt;=100,3,2),FALSE))),"")</f>
        <v/>
      </c>
      <c r="Y24" s="122" t="str">
        <f ca="1">IFERROR(IF(O24="","",IF(O24=301,'Print Variations'!$D$5,VLOOKUP(O24,IF(O24&lt;=100,'Enter Closet Order Here'!$F:$L,'Enter Additional Product Here'!$E:$H),IF(O24&lt;=100,7,4),FALSE))),"")</f>
        <v/>
      </c>
      <c r="Z24" s="122" t="str">
        <f t="shared" ca="1" si="1"/>
        <v/>
      </c>
      <c r="AD24" s="65" t="s">
        <v>611</v>
      </c>
      <c r="AE24" s="65" t="s">
        <v>1234</v>
      </c>
    </row>
    <row r="25" spans="3:31">
      <c r="C25" s="43" t="str">
        <f ca="1">IF(C24&lt;'Print Variations'!$F$5,C24+1,IF(C24='Print Variations'!$F$5,IF('Print Variations'!$F$7=0,IF('Print Variations'!$D$5="$","",IF(IFERROR(MATCH(301,C$13:C24,0),0)&gt;0,"",301)),101),IF(C24&gt;='Print Variations'!$F$7,IF(OR('Print Variations'!$D$5="$",'Print Variations'!$D$5=0),"",IF(IFERROR(MATCH(301,C$13:C24,0),0)&gt;0,"",301)),C24+1)))</f>
        <v/>
      </c>
      <c r="D25" s="25" t="str">
        <f ca="1">IFERROR(IF(C25="","",IF(C25=301,"Sales Tax",VLOOKUP(C25,IF(C25&lt;=100,'Enter Closet Order Here'!$F:$H,'Enter Additional Product Here'!$E:$G),IF(C25&lt;=100,2,3),FALSE))),"")</f>
        <v/>
      </c>
      <c r="E25" s="219" t="str">
        <f ca="1">IFERROR(IF(IF(C25=301,"Sales Tax",VLOOKUP(D25,IF(C25&lt;=100,'Print Here'!$W:$X,'Enter Additional Product Here'!$G:$M),IF(C25&lt;=100,2,3),FALSE))=0,"",IF(C25=301,"Sales Tax",VLOOKUP(D25,IF(C25&lt;=100,'Print Here'!$W:$X,'Enter Additional Product Here'!$G:$M),IF(C25&lt;=100,2,3),FALSE))),"")</f>
        <v/>
      </c>
      <c r="F25" s="219"/>
      <c r="G25" s="219"/>
      <c r="H25" s="219"/>
      <c r="I25" s="219"/>
      <c r="J25" s="219"/>
      <c r="K25" s="121" t="str">
        <f ca="1">IFERROR(IF(C25="","",IF(C25=301,"1",VLOOKUP(C25,IF(C25&lt;=100,'Enter Closet Order Here'!$F:$H,'Enter Additional Product Here'!$E:$G),IF(C25&lt;=100,3,2),FALSE))),"")</f>
        <v/>
      </c>
      <c r="L25" s="122" t="str">
        <f ca="1">IFERROR(IF(C25=301,"",VLOOKUP(D25,IF(C25&lt;=100,'Enter Closet Order Here'!$Y:$Z,'Enter Additional Product Here'!$G:$H),IF(C25&lt;=100,2,2),FALSE)),"")</f>
        <v/>
      </c>
      <c r="M25" s="122" t="str">
        <f ca="1">IFERROR(IF(C25="","",IF(C25=301,'Print Variations'!$D$5,VLOOKUP(C25,IF(C25&lt;=100,'Enter Closet Order Here'!$F:$L,'Enter Additional Product Here'!$E:$H),IF(C25&lt;=100,7,4),FALSE))),"")</f>
        <v/>
      </c>
      <c r="N25" s="122" t="str">
        <f t="shared" ca="1" si="0"/>
        <v/>
      </c>
      <c r="O25" s="43" t="str">
        <f ca="1">IF(O24&lt;'Print Variations'!$F$5,O24+1,IF(O24='Print Variations'!$F$5,IF('Print Variations'!$F$7=0,IF('Print Variations'!$D$5="$","",IF(IFERROR(MATCH(301,O$13:O24,0),0)&gt;0,"",301)),101),IF(O24&gt;='Print Variations'!$F$7,IF(OR('Print Variations'!$D$5="$",'Print Variations'!$D$5=0),"",IF(IFERROR(MATCH(301,O$13:O24,0),0)&gt;0,"",301)),O24+1)))</f>
        <v/>
      </c>
      <c r="P25" s="25" t="str">
        <f ca="1">IFERROR(IF(O25="","",IF(O25=301,"Sales Tax",VLOOKUP(O25,IF(O25&lt;=100,'Enter Closet Order Here'!$F:$H,'Enter Additional Product Here'!$E:$G),IF(O25&lt;=100,2,3),FALSE))),"")</f>
        <v/>
      </c>
      <c r="Q25" s="219" t="str">
        <f ca="1">IFERROR(IF(IF(O25=301,"Sales Tax",VLOOKUP(P25,IF(O25&lt;=100,'Print Here'!$W:$X,'Enter Additional Product Here'!$G:$M),IF(O25&lt;=100,2,3),FALSE))=0,"",IF(O25=301,"Sales Tax",VLOOKUP(P25,IF(O25&lt;=100,'Print Here'!$W:$X,'Enter Additional Product Here'!$G:$M),IF(O25&lt;=100,2,3),FALSE))),"")</f>
        <v/>
      </c>
      <c r="R25" s="219"/>
      <c r="S25" s="219"/>
      <c r="T25" s="219"/>
      <c r="U25" s="219"/>
      <c r="V25" s="219"/>
      <c r="W25" s="219"/>
      <c r="X25" s="121" t="str">
        <f ca="1">IFERROR(IF(O25="","",IF(O25=301,"1",VLOOKUP(O25,IF(O25&lt;=100,'Enter Closet Order Here'!$F:$H,'Enter Additional Product Here'!$E:$G),IF(O25&lt;=100,3,2),FALSE))),"")</f>
        <v/>
      </c>
      <c r="Y25" s="122" t="str">
        <f ca="1">IFERROR(IF(O25="","",IF(O25=301,'Print Variations'!$D$5,VLOOKUP(O25,IF(O25&lt;=100,'Enter Closet Order Here'!$F:$L,'Enter Additional Product Here'!$E:$H),IF(O25&lt;=100,7,4),FALSE))),"")</f>
        <v/>
      </c>
      <c r="Z25" s="122" t="str">
        <f t="shared" ca="1" si="1"/>
        <v/>
      </c>
      <c r="AD25" s="65" t="s">
        <v>613</v>
      </c>
      <c r="AE25" s="65" t="s">
        <v>1235</v>
      </c>
    </row>
    <row r="26" spans="3:31">
      <c r="C26" s="43" t="str">
        <f ca="1">IF(C25&lt;'Print Variations'!$F$5,C25+1,IF(C25='Print Variations'!$F$5,IF('Print Variations'!$F$7=0,IF('Print Variations'!$D$5="$","",IF(IFERROR(MATCH(301,C$13:C25,0),0)&gt;0,"",301)),101),IF(C25&gt;='Print Variations'!$F$7,IF(OR('Print Variations'!$D$5="$",'Print Variations'!$D$5=0),"",IF(IFERROR(MATCH(301,C$13:C25,0),0)&gt;0,"",301)),C25+1)))</f>
        <v/>
      </c>
      <c r="D26" s="25" t="str">
        <f ca="1">IFERROR(IF(C26="","",IF(C26=301,"Sales Tax",VLOOKUP(C26,IF(C26&lt;=100,'Enter Closet Order Here'!$F:$H,'Enter Additional Product Here'!$E:$G),IF(C26&lt;=100,2,3),FALSE))),"")</f>
        <v/>
      </c>
      <c r="E26" s="219" t="str">
        <f ca="1">IFERROR(IF(IF(C26=301,"Sales Tax",VLOOKUP(D26,IF(C26&lt;=100,'Print Here'!$W:$X,'Enter Additional Product Here'!$G:$M),IF(C26&lt;=100,2,3),FALSE))=0,"",IF(C26=301,"Sales Tax",VLOOKUP(D26,IF(C26&lt;=100,'Print Here'!$W:$X,'Enter Additional Product Here'!$G:$M),IF(C26&lt;=100,2,3),FALSE))),"")</f>
        <v/>
      </c>
      <c r="F26" s="219"/>
      <c r="G26" s="219"/>
      <c r="H26" s="219"/>
      <c r="I26" s="219"/>
      <c r="J26" s="219"/>
      <c r="K26" s="121" t="str">
        <f ca="1">IFERROR(IF(C26="","",IF(C26=301,"1",VLOOKUP(C26,IF(C26&lt;=100,'Enter Closet Order Here'!$F:$H,'Enter Additional Product Here'!$E:$G),IF(C26&lt;=100,3,2),FALSE))),"")</f>
        <v/>
      </c>
      <c r="L26" s="122" t="str">
        <f ca="1">IFERROR(IF(C26=301,"",VLOOKUP(D26,IF(C26&lt;=100,'Enter Closet Order Here'!$Y:$Z,'Enter Additional Product Here'!$G:$H),IF(C26&lt;=100,2,2),FALSE)),"")</f>
        <v/>
      </c>
      <c r="M26" s="122" t="str">
        <f ca="1">IFERROR(IF(C26="","",IF(C26=301,'Print Variations'!$D$5,VLOOKUP(C26,IF(C26&lt;=100,'Enter Closet Order Here'!$F:$L,'Enter Additional Product Here'!$E:$H),IF(C26&lt;=100,7,4),FALSE))),"")</f>
        <v/>
      </c>
      <c r="N26" s="122" t="str">
        <f t="shared" ca="1" si="0"/>
        <v/>
      </c>
      <c r="O26" s="43" t="str">
        <f ca="1">IF(O25&lt;'Print Variations'!$F$5,O25+1,IF(O25='Print Variations'!$F$5,IF('Print Variations'!$F$7=0,IF('Print Variations'!$D$5="$","",IF(IFERROR(MATCH(301,O$13:O25,0),0)&gt;0,"",301)),101),IF(O25&gt;='Print Variations'!$F$7,IF(OR('Print Variations'!$D$5="$",'Print Variations'!$D$5=0),"",IF(IFERROR(MATCH(301,O$13:O25,0),0)&gt;0,"",301)),O25+1)))</f>
        <v/>
      </c>
      <c r="P26" s="25" t="str">
        <f ca="1">IFERROR(IF(O26="","",IF(O26=301,"Sales Tax",VLOOKUP(O26,IF(O26&lt;=100,'Enter Closet Order Here'!$F:$H,'Enter Additional Product Here'!$E:$G),IF(O26&lt;=100,2,3),FALSE))),"")</f>
        <v/>
      </c>
      <c r="Q26" s="219" t="str">
        <f ca="1">IFERROR(IF(IF(O26=301,"Sales Tax",VLOOKUP(P26,IF(O26&lt;=100,'Print Here'!$W:$X,'Enter Additional Product Here'!$G:$M),IF(O26&lt;=100,2,3),FALSE))=0,"",IF(O26=301,"Sales Tax",VLOOKUP(P26,IF(O26&lt;=100,'Print Here'!$W:$X,'Enter Additional Product Here'!$G:$M),IF(O26&lt;=100,2,3),FALSE))),"")</f>
        <v/>
      </c>
      <c r="R26" s="219"/>
      <c r="S26" s="219"/>
      <c r="T26" s="219"/>
      <c r="U26" s="219"/>
      <c r="V26" s="219"/>
      <c r="W26" s="219"/>
      <c r="X26" s="121" t="str">
        <f ca="1">IFERROR(IF(O26="","",IF(O26=301,"1",VLOOKUP(O26,IF(O26&lt;=100,'Enter Closet Order Here'!$F:$H,'Enter Additional Product Here'!$E:$G),IF(O26&lt;=100,3,2),FALSE))),"")</f>
        <v/>
      </c>
      <c r="Y26" s="122" t="str">
        <f ca="1">IFERROR(IF(O26="","",IF(O26=301,'Print Variations'!$D$5,VLOOKUP(O26,IF(O26&lt;=100,'Enter Closet Order Here'!$F:$L,'Enter Additional Product Here'!$E:$H),IF(O26&lt;=100,7,4),FALSE))),"")</f>
        <v/>
      </c>
      <c r="Z26" s="122" t="str">
        <f t="shared" ca="1" si="1"/>
        <v/>
      </c>
      <c r="AD26" s="65" t="s">
        <v>615</v>
      </c>
      <c r="AE26" s="65" t="s">
        <v>1236</v>
      </c>
    </row>
    <row r="27" spans="3:31">
      <c r="C27" s="43" t="str">
        <f ca="1">IF(C26&lt;'Print Variations'!$F$5,C26+1,IF(C26='Print Variations'!$F$5,IF('Print Variations'!$F$7=0,IF('Print Variations'!$D$5="$","",IF(IFERROR(MATCH(301,C$13:C26,0),0)&gt;0,"",301)),101),IF(C26&gt;='Print Variations'!$F$7,IF(OR('Print Variations'!$D$5="$",'Print Variations'!$D$5=0),"",IF(IFERROR(MATCH(301,C$13:C26,0),0)&gt;0,"",301)),C26+1)))</f>
        <v/>
      </c>
      <c r="D27" s="25" t="str">
        <f ca="1">IFERROR(IF(C27="","",IF(C27=301,"Sales Tax",VLOOKUP(C27,IF(C27&lt;=100,'Enter Closet Order Here'!$F:$H,'Enter Additional Product Here'!$E:$G),IF(C27&lt;=100,2,3),FALSE))),"")</f>
        <v/>
      </c>
      <c r="E27" s="219" t="str">
        <f ca="1">IFERROR(IF(IF(C27=301,"Sales Tax",VLOOKUP(D27,IF(C27&lt;=100,'Print Here'!$W:$X,'Enter Additional Product Here'!$G:$M),IF(C27&lt;=100,2,3),FALSE))=0,"",IF(C27=301,"Sales Tax",VLOOKUP(D27,IF(C27&lt;=100,'Print Here'!$W:$X,'Enter Additional Product Here'!$G:$M),IF(C27&lt;=100,2,3),FALSE))),"")</f>
        <v/>
      </c>
      <c r="F27" s="219"/>
      <c r="G27" s="219"/>
      <c r="H27" s="219"/>
      <c r="I27" s="219"/>
      <c r="J27" s="219"/>
      <c r="K27" s="121" t="str">
        <f ca="1">IFERROR(IF(C27="","",IF(C27=301,"1",VLOOKUP(C27,IF(C27&lt;=100,'Enter Closet Order Here'!$F:$H,'Enter Additional Product Here'!$E:$G),IF(C27&lt;=100,3,2),FALSE))),"")</f>
        <v/>
      </c>
      <c r="L27" s="122" t="str">
        <f ca="1">IFERROR(IF(C27=301,"",VLOOKUP(D27,IF(C27&lt;=100,'Enter Closet Order Here'!$Y:$Z,'Enter Additional Product Here'!$G:$H),IF(C27&lt;=100,2,2),FALSE)),"")</f>
        <v/>
      </c>
      <c r="M27" s="122" t="str">
        <f ca="1">IFERROR(IF(C27="","",IF(C27=301,'Print Variations'!$D$5,VLOOKUP(C27,IF(C27&lt;=100,'Enter Closet Order Here'!$F:$L,'Enter Additional Product Here'!$E:$H),IF(C27&lt;=100,7,4),FALSE))),"")</f>
        <v/>
      </c>
      <c r="N27" s="122" t="str">
        <f t="shared" ca="1" si="0"/>
        <v/>
      </c>
      <c r="O27" s="43" t="str">
        <f ca="1">IF(O26&lt;'Print Variations'!$F$5,O26+1,IF(O26='Print Variations'!$F$5,IF('Print Variations'!$F$7=0,IF('Print Variations'!$D$5="$","",IF(IFERROR(MATCH(301,O$13:O26,0),0)&gt;0,"",301)),101),IF(O26&gt;='Print Variations'!$F$7,IF(OR('Print Variations'!$D$5="$",'Print Variations'!$D$5=0),"",IF(IFERROR(MATCH(301,O$13:O26,0),0)&gt;0,"",301)),O26+1)))</f>
        <v/>
      </c>
      <c r="P27" s="25" t="str">
        <f ca="1">IFERROR(IF(O27="","",IF(O27=301,"Sales Tax",VLOOKUP(O27,IF(O27&lt;=100,'Enter Closet Order Here'!$F:$H,'Enter Additional Product Here'!$E:$G),IF(O27&lt;=100,2,3),FALSE))),"")</f>
        <v/>
      </c>
      <c r="Q27" s="219" t="str">
        <f ca="1">IFERROR(IF(IF(O27=301,"Sales Tax",VLOOKUP(P27,IF(O27&lt;=100,'Print Here'!$W:$X,'Enter Additional Product Here'!$G:$M),IF(O27&lt;=100,2,3),FALSE))=0,"",IF(O27=301,"Sales Tax",VLOOKUP(P27,IF(O27&lt;=100,'Print Here'!$W:$X,'Enter Additional Product Here'!$G:$M),IF(O27&lt;=100,2,3),FALSE))),"")</f>
        <v/>
      </c>
      <c r="R27" s="219"/>
      <c r="S27" s="219"/>
      <c r="T27" s="219"/>
      <c r="U27" s="219"/>
      <c r="V27" s="219"/>
      <c r="W27" s="219"/>
      <c r="X27" s="121" t="str">
        <f ca="1">IFERROR(IF(O27="","",IF(O27=301,"1",VLOOKUP(O27,IF(O27&lt;=100,'Enter Closet Order Here'!$F:$H,'Enter Additional Product Here'!$E:$G),IF(O27&lt;=100,3,2),FALSE))),"")</f>
        <v/>
      </c>
      <c r="Y27" s="122" t="str">
        <f ca="1">IFERROR(IF(O27="","",IF(O27=301,'Print Variations'!$D$5,VLOOKUP(O27,IF(O27&lt;=100,'Enter Closet Order Here'!$F:$L,'Enter Additional Product Here'!$E:$H),IF(O27&lt;=100,7,4),FALSE))),"")</f>
        <v/>
      </c>
      <c r="Z27" s="122" t="str">
        <f t="shared" ca="1" si="1"/>
        <v/>
      </c>
      <c r="AD27" s="65" t="s">
        <v>617</v>
      </c>
      <c r="AE27" s="65" t="s">
        <v>1237</v>
      </c>
    </row>
    <row r="28" spans="3:31">
      <c r="C28" s="43" t="str">
        <f ca="1">IF(C27&lt;'Print Variations'!$F$5,C27+1,IF(C27='Print Variations'!$F$5,IF('Print Variations'!$F$7=0,IF('Print Variations'!$D$5="$","",IF(IFERROR(MATCH(301,C$13:C27,0),0)&gt;0,"",301)),101),IF(C27&gt;='Print Variations'!$F$7,IF(OR('Print Variations'!$D$5="$",'Print Variations'!$D$5=0),"",IF(IFERROR(MATCH(301,C$13:C27,0),0)&gt;0,"",301)),C27+1)))</f>
        <v/>
      </c>
      <c r="D28" s="25" t="str">
        <f ca="1">IFERROR(IF(C28="","",IF(C28=301,"Sales Tax",VLOOKUP(C28,IF(C28&lt;=100,'Enter Closet Order Here'!$F:$H,'Enter Additional Product Here'!$E:$G),IF(C28&lt;=100,2,3),FALSE))),"")</f>
        <v/>
      </c>
      <c r="E28" s="219" t="str">
        <f ca="1">IFERROR(IF(IF(C28=301,"Sales Tax",VLOOKUP(D28,IF(C28&lt;=100,'Print Here'!$W:$X,'Enter Additional Product Here'!$G:$M),IF(C28&lt;=100,2,3),FALSE))=0,"",IF(C28=301,"Sales Tax",VLOOKUP(D28,IF(C28&lt;=100,'Print Here'!$W:$X,'Enter Additional Product Here'!$G:$M),IF(C28&lt;=100,2,3),FALSE))),"")</f>
        <v/>
      </c>
      <c r="F28" s="219"/>
      <c r="G28" s="219"/>
      <c r="H28" s="219"/>
      <c r="I28" s="219"/>
      <c r="J28" s="219"/>
      <c r="K28" s="121" t="str">
        <f ca="1">IFERROR(IF(C28="","",IF(C28=301,"1",VLOOKUP(C28,IF(C28&lt;=100,'Enter Closet Order Here'!$F:$H,'Enter Additional Product Here'!$E:$G),IF(C28&lt;=100,3,2),FALSE))),"")</f>
        <v/>
      </c>
      <c r="L28" s="122" t="str">
        <f ca="1">IFERROR(IF(C28=301,"",VLOOKUP(D28,IF(C28&lt;=100,'Enter Closet Order Here'!$Y:$Z,'Enter Additional Product Here'!$G:$H),IF(C28&lt;=100,2,2),FALSE)),"")</f>
        <v/>
      </c>
      <c r="M28" s="122" t="str">
        <f ca="1">IFERROR(IF(C28="","",IF(C28=301,'Print Variations'!$D$5,VLOOKUP(C28,IF(C28&lt;=100,'Enter Closet Order Here'!$F:$L,'Enter Additional Product Here'!$E:$H),IF(C28&lt;=100,7,4),FALSE))),"")</f>
        <v/>
      </c>
      <c r="N28" s="122" t="str">
        <f t="shared" ca="1" si="0"/>
        <v/>
      </c>
      <c r="O28" s="43" t="str">
        <f ca="1">IF(O27&lt;'Print Variations'!$F$5,O27+1,IF(O27='Print Variations'!$F$5,IF('Print Variations'!$F$7=0,IF('Print Variations'!$D$5="$","",IF(IFERROR(MATCH(301,O$13:O27,0),0)&gt;0,"",301)),101),IF(O27&gt;='Print Variations'!$F$7,IF(OR('Print Variations'!$D$5="$",'Print Variations'!$D$5=0),"",IF(IFERROR(MATCH(301,O$13:O27,0),0)&gt;0,"",301)),O27+1)))</f>
        <v/>
      </c>
      <c r="P28" s="25" t="str">
        <f ca="1">IFERROR(IF(O28="","",IF(O28=301,"Sales Tax",VLOOKUP(O28,IF(O28&lt;=100,'Enter Closet Order Here'!$F:$H,'Enter Additional Product Here'!$E:$G),IF(O28&lt;=100,2,3),FALSE))),"")</f>
        <v/>
      </c>
      <c r="Q28" s="219" t="str">
        <f ca="1">IFERROR(IF(IF(O28=301,"Sales Tax",VLOOKUP(P28,IF(O28&lt;=100,'Print Here'!$W:$X,'Enter Additional Product Here'!$G:$M),IF(O28&lt;=100,2,3),FALSE))=0,"",IF(O28=301,"Sales Tax",VLOOKUP(P28,IF(O28&lt;=100,'Print Here'!$W:$X,'Enter Additional Product Here'!$G:$M),IF(O28&lt;=100,2,3),FALSE))),"")</f>
        <v/>
      </c>
      <c r="R28" s="219"/>
      <c r="S28" s="219"/>
      <c r="T28" s="219"/>
      <c r="U28" s="219"/>
      <c r="V28" s="219"/>
      <c r="W28" s="219"/>
      <c r="X28" s="121" t="str">
        <f ca="1">IFERROR(IF(O28="","",IF(O28=301,"1",VLOOKUP(O28,IF(O28&lt;=100,'Enter Closet Order Here'!$F:$H,'Enter Additional Product Here'!$E:$G),IF(O28&lt;=100,3,2),FALSE))),"")</f>
        <v/>
      </c>
      <c r="Y28" s="122" t="str">
        <f ca="1">IFERROR(IF(O28="","",IF(O28=301,'Print Variations'!$D$5,VLOOKUP(O28,IF(O28&lt;=100,'Enter Closet Order Here'!$F:$L,'Enter Additional Product Here'!$E:$H),IF(O28&lt;=100,7,4),FALSE))),"")</f>
        <v/>
      </c>
      <c r="Z28" s="122" t="str">
        <f t="shared" ca="1" si="1"/>
        <v/>
      </c>
      <c r="AD28" s="65" t="s">
        <v>619</v>
      </c>
      <c r="AE28" s="65" t="s">
        <v>1238</v>
      </c>
    </row>
    <row r="29" spans="3:31">
      <c r="C29" s="43" t="str">
        <f ca="1">IF(C28&lt;'Print Variations'!$F$5,C28+1,IF(C28='Print Variations'!$F$5,IF('Print Variations'!$F$7=0,IF('Print Variations'!$D$5="$","",IF(IFERROR(MATCH(301,C$13:C28,0),0)&gt;0,"",301)),101),IF(C28&gt;='Print Variations'!$F$7,IF(OR('Print Variations'!$D$5="$",'Print Variations'!$D$5=0),"",IF(IFERROR(MATCH(301,C$13:C28,0),0)&gt;0,"",301)),C28+1)))</f>
        <v/>
      </c>
      <c r="D29" s="25" t="str">
        <f ca="1">IFERROR(IF(C29="","",IF(C29=301,"Sales Tax",VLOOKUP(C29,IF(C29&lt;=100,'Enter Closet Order Here'!$F:$H,'Enter Additional Product Here'!$E:$G),IF(C29&lt;=100,2,3),FALSE))),"")</f>
        <v/>
      </c>
      <c r="E29" s="219" t="str">
        <f ca="1">IFERROR(IF(IF(C29=301,"Sales Tax",VLOOKUP(D29,IF(C29&lt;=100,'Print Here'!$W:$X,'Enter Additional Product Here'!$G:$M),IF(C29&lt;=100,2,3),FALSE))=0,"",IF(C29=301,"Sales Tax",VLOOKUP(D29,IF(C29&lt;=100,'Print Here'!$W:$X,'Enter Additional Product Here'!$G:$M),IF(C29&lt;=100,2,3),FALSE))),"")</f>
        <v/>
      </c>
      <c r="F29" s="219"/>
      <c r="G29" s="219"/>
      <c r="H29" s="219"/>
      <c r="I29" s="219"/>
      <c r="J29" s="219"/>
      <c r="K29" s="121" t="str">
        <f ca="1">IFERROR(IF(C29="","",IF(C29=301,"1",VLOOKUP(C29,IF(C29&lt;=100,'Enter Closet Order Here'!$F:$H,'Enter Additional Product Here'!$E:$G),IF(C29&lt;=100,3,2),FALSE))),"")</f>
        <v/>
      </c>
      <c r="L29" s="122" t="str">
        <f ca="1">IFERROR(IF(C29=301,"",VLOOKUP(D29,IF(C29&lt;=100,'Enter Closet Order Here'!$Y:$Z,'Enter Additional Product Here'!$G:$H),IF(C29&lt;=100,2,2),FALSE)),"")</f>
        <v/>
      </c>
      <c r="M29" s="122" t="str">
        <f ca="1">IFERROR(IF(C29="","",IF(C29=301,'Print Variations'!$D$5,VLOOKUP(C29,IF(C29&lt;=100,'Enter Closet Order Here'!$F:$L,'Enter Additional Product Here'!$E:$H),IF(C29&lt;=100,7,4),FALSE))),"")</f>
        <v/>
      </c>
      <c r="N29" s="122" t="str">
        <f t="shared" ca="1" si="0"/>
        <v/>
      </c>
      <c r="O29" s="43" t="str">
        <f ca="1">IF(O28&lt;'Print Variations'!$F$5,O28+1,IF(O28='Print Variations'!$F$5,IF('Print Variations'!$F$7=0,IF('Print Variations'!$D$5="$","",IF(IFERROR(MATCH(301,O$13:O28,0),0)&gt;0,"",301)),101),IF(O28&gt;='Print Variations'!$F$7,IF(OR('Print Variations'!$D$5="$",'Print Variations'!$D$5=0),"",IF(IFERROR(MATCH(301,O$13:O28,0),0)&gt;0,"",301)),O28+1)))</f>
        <v/>
      </c>
      <c r="P29" s="25" t="str">
        <f ca="1">IFERROR(IF(O29="","",IF(O29=301,"Sales Tax",VLOOKUP(O29,IF(O29&lt;=100,'Enter Closet Order Here'!$F:$H,'Enter Additional Product Here'!$E:$G),IF(O29&lt;=100,2,3),FALSE))),"")</f>
        <v/>
      </c>
      <c r="Q29" s="219" t="str">
        <f ca="1">IFERROR(IF(IF(O29=301,"Sales Tax",VLOOKUP(P29,IF(O29&lt;=100,'Print Here'!$W:$X,'Enter Additional Product Here'!$G:$M),IF(O29&lt;=100,2,3),FALSE))=0,"",IF(O29=301,"Sales Tax",VLOOKUP(P29,IF(O29&lt;=100,'Print Here'!$W:$X,'Enter Additional Product Here'!$G:$M),IF(O29&lt;=100,2,3),FALSE))),"")</f>
        <v/>
      </c>
      <c r="R29" s="219"/>
      <c r="S29" s="219"/>
      <c r="T29" s="219"/>
      <c r="U29" s="219"/>
      <c r="V29" s="219"/>
      <c r="W29" s="219"/>
      <c r="X29" s="121" t="str">
        <f ca="1">IFERROR(IF(O29="","",IF(O29=301,"1",VLOOKUP(O29,IF(O29&lt;=100,'Enter Closet Order Here'!$F:$H,'Enter Additional Product Here'!$E:$G),IF(O29&lt;=100,3,2),FALSE))),"")</f>
        <v/>
      </c>
      <c r="Y29" s="122" t="str">
        <f ca="1">IFERROR(IF(O29="","",IF(O29=301,'Print Variations'!$D$5,VLOOKUP(O29,IF(O29&lt;=100,'Enter Closet Order Here'!$F:$L,'Enter Additional Product Here'!$E:$H),IF(O29&lt;=100,7,4),FALSE))),"")</f>
        <v/>
      </c>
      <c r="Z29" s="122" t="str">
        <f t="shared" ca="1" si="1"/>
        <v/>
      </c>
      <c r="AD29" s="65" t="s">
        <v>620</v>
      </c>
      <c r="AE29" s="65" t="s">
        <v>1239</v>
      </c>
    </row>
    <row r="30" spans="3:31">
      <c r="C30" s="43" t="str">
        <f ca="1">IF(C29&lt;'Print Variations'!$F$5,C29+1,IF(C29='Print Variations'!$F$5,IF('Print Variations'!$F$7=0,IF('Print Variations'!$D$5="$","",IF(IFERROR(MATCH(301,C$13:C29,0),0)&gt;0,"",301)),101),IF(C29&gt;='Print Variations'!$F$7,IF(OR('Print Variations'!$D$5="$",'Print Variations'!$D$5=0),"",IF(IFERROR(MATCH(301,C$13:C29,0),0)&gt;0,"",301)),C29+1)))</f>
        <v/>
      </c>
      <c r="D30" s="25" t="str">
        <f ca="1">IFERROR(IF(C30="","",IF(C30=301,"Sales Tax",VLOOKUP(C30,IF(C30&lt;=100,'Enter Closet Order Here'!$F:$H,'Enter Additional Product Here'!$E:$G),IF(C30&lt;=100,2,3),FALSE))),"")</f>
        <v/>
      </c>
      <c r="E30" s="219" t="str">
        <f ca="1">IFERROR(IF(IF(C30=301,"Sales Tax",VLOOKUP(D30,IF(C30&lt;=100,'Print Here'!$W:$X,'Enter Additional Product Here'!$G:$M),IF(C30&lt;=100,2,3),FALSE))=0,"",IF(C30=301,"Sales Tax",VLOOKUP(D30,IF(C30&lt;=100,'Print Here'!$W:$X,'Enter Additional Product Here'!$G:$M),IF(C30&lt;=100,2,3),FALSE))),"")</f>
        <v/>
      </c>
      <c r="F30" s="219"/>
      <c r="G30" s="219"/>
      <c r="H30" s="219"/>
      <c r="I30" s="219"/>
      <c r="J30" s="219"/>
      <c r="K30" s="121" t="str">
        <f ca="1">IFERROR(IF(C30="","",IF(C30=301,"1",VLOOKUP(C30,IF(C30&lt;=100,'Enter Closet Order Here'!$F:$H,'Enter Additional Product Here'!$E:$G),IF(C30&lt;=100,3,2),FALSE))),"")</f>
        <v/>
      </c>
      <c r="L30" s="122" t="str">
        <f ca="1">IFERROR(IF(C30=301,"",VLOOKUP(D30,IF(C30&lt;=100,'Enter Closet Order Here'!$Y:$Z,'Enter Additional Product Here'!$G:$H),IF(C30&lt;=100,2,2),FALSE)),"")</f>
        <v/>
      </c>
      <c r="M30" s="122" t="str">
        <f ca="1">IFERROR(IF(C30="","",IF(C30=301,'Print Variations'!$D$5,VLOOKUP(C30,IF(C30&lt;=100,'Enter Closet Order Here'!$F:$L,'Enter Additional Product Here'!$E:$H),IF(C30&lt;=100,7,4),FALSE))),"")</f>
        <v/>
      </c>
      <c r="N30" s="122" t="str">
        <f t="shared" ca="1" si="0"/>
        <v/>
      </c>
      <c r="O30" s="43" t="str">
        <f ca="1">IF(O29&lt;'Print Variations'!$F$5,O29+1,IF(O29='Print Variations'!$F$5,IF('Print Variations'!$F$7=0,IF('Print Variations'!$D$5="$","",IF(IFERROR(MATCH(301,O$13:O29,0),0)&gt;0,"",301)),101),IF(O29&gt;='Print Variations'!$F$7,IF(OR('Print Variations'!$D$5="$",'Print Variations'!$D$5=0),"",IF(IFERROR(MATCH(301,O$13:O29,0),0)&gt;0,"",301)),O29+1)))</f>
        <v/>
      </c>
      <c r="P30" s="25" t="str">
        <f ca="1">IFERROR(IF(O30="","",IF(O30=301,"Sales Tax",VLOOKUP(O30,IF(O30&lt;=100,'Enter Closet Order Here'!$F:$H,'Enter Additional Product Here'!$E:$G),IF(O30&lt;=100,2,3),FALSE))),"")</f>
        <v/>
      </c>
      <c r="Q30" s="219" t="str">
        <f ca="1">IFERROR(IF(IF(O30=301,"Sales Tax",VLOOKUP(P30,IF(O30&lt;=100,'Print Here'!$W:$X,'Enter Additional Product Here'!$G:$M),IF(O30&lt;=100,2,3),FALSE))=0,"",IF(O30=301,"Sales Tax",VLOOKUP(P30,IF(O30&lt;=100,'Print Here'!$W:$X,'Enter Additional Product Here'!$G:$M),IF(O30&lt;=100,2,3),FALSE))),"")</f>
        <v/>
      </c>
      <c r="R30" s="219"/>
      <c r="S30" s="219"/>
      <c r="T30" s="219"/>
      <c r="U30" s="219"/>
      <c r="V30" s="219"/>
      <c r="W30" s="219"/>
      <c r="X30" s="121" t="str">
        <f ca="1">IFERROR(IF(O30="","",IF(O30=301,"1",VLOOKUP(O30,IF(O30&lt;=100,'Enter Closet Order Here'!$F:$H,'Enter Additional Product Here'!$E:$G),IF(O30&lt;=100,3,2),FALSE))),"")</f>
        <v/>
      </c>
      <c r="Y30" s="122" t="str">
        <f ca="1">IFERROR(IF(O30="","",IF(O30=301,'Print Variations'!$D$5,VLOOKUP(O30,IF(O30&lt;=100,'Enter Closet Order Here'!$F:$L,'Enter Additional Product Here'!$E:$H),IF(O30&lt;=100,7,4),FALSE))),"")</f>
        <v/>
      </c>
      <c r="Z30" s="122" t="str">
        <f t="shared" ca="1" si="1"/>
        <v/>
      </c>
      <c r="AD30" s="65" t="s">
        <v>621</v>
      </c>
      <c r="AE30" s="65" t="s">
        <v>1240</v>
      </c>
    </row>
    <row r="31" spans="3:31">
      <c r="C31" s="43" t="str">
        <f ca="1">IF(C30&lt;'Print Variations'!$F$5,C30+1,IF(C30='Print Variations'!$F$5,IF('Print Variations'!$F$7=0,IF('Print Variations'!$D$5="$","",IF(IFERROR(MATCH(301,C$13:C30,0),0)&gt;0,"",301)),101),IF(C30&gt;='Print Variations'!$F$7,IF(OR('Print Variations'!$D$5="$",'Print Variations'!$D$5=0),"",IF(IFERROR(MATCH(301,C$13:C30,0),0)&gt;0,"",301)),C30+1)))</f>
        <v/>
      </c>
      <c r="D31" s="25" t="str">
        <f ca="1">IFERROR(IF(C31="","",IF(C31=301,"Sales Tax",VLOOKUP(C31,IF(C31&lt;=100,'Enter Closet Order Here'!$F:$H,'Enter Additional Product Here'!$E:$G),IF(C31&lt;=100,2,3),FALSE))),"")</f>
        <v/>
      </c>
      <c r="E31" s="219" t="str">
        <f ca="1">IFERROR(IF(IF(C31=301,"Sales Tax",VLOOKUP(D31,IF(C31&lt;=100,'Print Here'!$W:$X,'Enter Additional Product Here'!$G:$M),IF(C31&lt;=100,2,3),FALSE))=0,"",IF(C31=301,"Sales Tax",VLOOKUP(D31,IF(C31&lt;=100,'Print Here'!$W:$X,'Enter Additional Product Here'!$G:$M),IF(C31&lt;=100,2,3),FALSE))),"")</f>
        <v/>
      </c>
      <c r="F31" s="219"/>
      <c r="G31" s="219"/>
      <c r="H31" s="219"/>
      <c r="I31" s="219"/>
      <c r="J31" s="219"/>
      <c r="K31" s="121" t="str">
        <f ca="1">IFERROR(IF(C31="","",IF(C31=301,"1",VLOOKUP(C31,IF(C31&lt;=100,'Enter Closet Order Here'!$F:$H,'Enter Additional Product Here'!$E:$G),IF(C31&lt;=100,3,2),FALSE))),"")</f>
        <v/>
      </c>
      <c r="L31" s="122" t="str">
        <f ca="1">IFERROR(IF(C31=301,"",VLOOKUP(D31,IF(C31&lt;=100,'Enter Closet Order Here'!$Y:$Z,'Enter Additional Product Here'!$G:$H),IF(C31&lt;=100,2,2),FALSE)),"")</f>
        <v/>
      </c>
      <c r="M31" s="122" t="str">
        <f ca="1">IFERROR(IF(C31="","",IF(C31=301,'Print Variations'!$D$5,VLOOKUP(C31,IF(C31&lt;=100,'Enter Closet Order Here'!$F:$L,'Enter Additional Product Here'!$E:$H),IF(C31&lt;=100,7,4),FALSE))),"")</f>
        <v/>
      </c>
      <c r="N31" s="122" t="str">
        <f t="shared" ca="1" si="0"/>
        <v/>
      </c>
      <c r="O31" s="43" t="str">
        <f ca="1">IF(O30&lt;'Print Variations'!$F$5,O30+1,IF(O30='Print Variations'!$F$5,IF('Print Variations'!$F$7=0,IF('Print Variations'!$D$5="$","",IF(IFERROR(MATCH(301,O$13:O30,0),0)&gt;0,"",301)),101),IF(O30&gt;='Print Variations'!$F$7,IF(OR('Print Variations'!$D$5="$",'Print Variations'!$D$5=0),"",IF(IFERROR(MATCH(301,O$13:O30,0),0)&gt;0,"",301)),O30+1)))</f>
        <v/>
      </c>
      <c r="P31" s="25" t="str">
        <f ca="1">IFERROR(IF(O31="","",IF(O31=301,"Sales Tax",VLOOKUP(O31,IF(O31&lt;=100,'Enter Closet Order Here'!$F:$H,'Enter Additional Product Here'!$E:$G),IF(O31&lt;=100,2,3),FALSE))),"")</f>
        <v/>
      </c>
      <c r="Q31" s="219" t="str">
        <f ca="1">IFERROR(IF(IF(O31=301,"Sales Tax",VLOOKUP(P31,IF(O31&lt;=100,'Print Here'!$W:$X,'Enter Additional Product Here'!$G:$M),IF(O31&lt;=100,2,3),FALSE))=0,"",IF(O31=301,"Sales Tax",VLOOKUP(P31,IF(O31&lt;=100,'Print Here'!$W:$X,'Enter Additional Product Here'!$G:$M),IF(O31&lt;=100,2,3),FALSE))),"")</f>
        <v/>
      </c>
      <c r="R31" s="219"/>
      <c r="S31" s="219"/>
      <c r="T31" s="219"/>
      <c r="U31" s="219"/>
      <c r="V31" s="219"/>
      <c r="W31" s="219"/>
      <c r="X31" s="121" t="str">
        <f ca="1">IFERROR(IF(O31="","",IF(O31=301,"1",VLOOKUP(O31,IF(O31&lt;=100,'Enter Closet Order Here'!$F:$H,'Enter Additional Product Here'!$E:$G),IF(O31&lt;=100,3,2),FALSE))),"")</f>
        <v/>
      </c>
      <c r="Y31" s="122" t="str">
        <f ca="1">IFERROR(IF(O31="","",IF(O31=301,'Print Variations'!$D$5,VLOOKUP(O31,IF(O31&lt;=100,'Enter Closet Order Here'!$F:$L,'Enter Additional Product Here'!$E:$H),IF(O31&lt;=100,7,4),FALSE))),"")</f>
        <v/>
      </c>
      <c r="Z31" s="122" t="str">
        <f t="shared" ca="1" si="1"/>
        <v/>
      </c>
      <c r="AD31" s="65" t="s">
        <v>622</v>
      </c>
      <c r="AE31" s="65" t="s">
        <v>1241</v>
      </c>
    </row>
    <row r="32" spans="3:31">
      <c r="C32" s="43" t="str">
        <f ca="1">IF(C31&lt;'Print Variations'!$F$5,C31+1,IF(C31='Print Variations'!$F$5,IF('Print Variations'!$F$7=0,IF('Print Variations'!$D$5="$","",IF(IFERROR(MATCH(301,C$13:C31,0),0)&gt;0,"",301)),101),IF(C31&gt;='Print Variations'!$F$7,IF(OR('Print Variations'!$D$5="$",'Print Variations'!$D$5=0),"",IF(IFERROR(MATCH(301,C$13:C31,0),0)&gt;0,"",301)),C31+1)))</f>
        <v/>
      </c>
      <c r="D32" s="25" t="str">
        <f ca="1">IFERROR(IF(C32="","",IF(C32=301,"Sales Tax",VLOOKUP(C32,IF(C32&lt;=100,'Enter Closet Order Here'!$F:$H,'Enter Additional Product Here'!$E:$G),IF(C32&lt;=100,2,3),FALSE))),"")</f>
        <v/>
      </c>
      <c r="E32" s="219" t="str">
        <f ca="1">IFERROR(IF(IF(C32=301,"Sales Tax",VLOOKUP(D32,IF(C32&lt;=100,'Print Here'!$W:$X,'Enter Additional Product Here'!$G:$M),IF(C32&lt;=100,2,3),FALSE))=0,"",IF(C32=301,"Sales Tax",VLOOKUP(D32,IF(C32&lt;=100,'Print Here'!$W:$X,'Enter Additional Product Here'!$G:$M),IF(C32&lt;=100,2,3),FALSE))),"")</f>
        <v/>
      </c>
      <c r="F32" s="219"/>
      <c r="G32" s="219"/>
      <c r="H32" s="219"/>
      <c r="I32" s="219"/>
      <c r="J32" s="219"/>
      <c r="K32" s="121" t="str">
        <f ca="1">IFERROR(IF(C32="","",IF(C32=301,"1",VLOOKUP(C32,IF(C32&lt;=100,'Enter Closet Order Here'!$F:$H,'Enter Additional Product Here'!$E:$G),IF(C32&lt;=100,3,2),FALSE))),"")</f>
        <v/>
      </c>
      <c r="L32" s="122" t="str">
        <f ca="1">IFERROR(IF(C32=301,"",VLOOKUP(D32,IF(C32&lt;=100,'Enter Closet Order Here'!$Y:$Z,'Enter Additional Product Here'!$G:$H),IF(C32&lt;=100,2,2),FALSE)),"")</f>
        <v/>
      </c>
      <c r="M32" s="122" t="str">
        <f ca="1">IFERROR(IF(C32="","",IF(C32=301,'Print Variations'!$D$5,VLOOKUP(C32,IF(C32&lt;=100,'Enter Closet Order Here'!$F:$L,'Enter Additional Product Here'!$E:$H),IF(C32&lt;=100,7,4),FALSE))),"")</f>
        <v/>
      </c>
      <c r="N32" s="122" t="str">
        <f t="shared" ca="1" si="0"/>
        <v/>
      </c>
      <c r="O32" s="43" t="str">
        <f ca="1">IF(O31&lt;'Print Variations'!$F$5,O31+1,IF(O31='Print Variations'!$F$5,IF('Print Variations'!$F$7=0,IF('Print Variations'!$D$5="$","",IF(IFERROR(MATCH(301,O$13:O31,0),0)&gt;0,"",301)),101),IF(O31&gt;='Print Variations'!$F$7,IF(OR('Print Variations'!$D$5="$",'Print Variations'!$D$5=0),"",IF(IFERROR(MATCH(301,O$13:O31,0),0)&gt;0,"",301)),O31+1)))</f>
        <v/>
      </c>
      <c r="P32" s="25" t="str">
        <f ca="1">IFERROR(IF(O32="","",IF(O32=301,"Sales Tax",VLOOKUP(O32,IF(O32&lt;=100,'Enter Closet Order Here'!$F:$H,'Enter Additional Product Here'!$E:$G),IF(O32&lt;=100,2,3),FALSE))),"")</f>
        <v/>
      </c>
      <c r="Q32" s="219" t="str">
        <f ca="1">IFERROR(IF(IF(O32=301,"Sales Tax",VLOOKUP(P32,IF(O32&lt;=100,'Print Here'!$W:$X,'Enter Additional Product Here'!$G:$M),IF(O32&lt;=100,2,3),FALSE))=0,"",IF(O32=301,"Sales Tax",VLOOKUP(P32,IF(O32&lt;=100,'Print Here'!$W:$X,'Enter Additional Product Here'!$G:$M),IF(O32&lt;=100,2,3),FALSE))),"")</f>
        <v/>
      </c>
      <c r="R32" s="219"/>
      <c r="S32" s="219"/>
      <c r="T32" s="219"/>
      <c r="U32" s="219"/>
      <c r="V32" s="219"/>
      <c r="W32" s="219"/>
      <c r="X32" s="121" t="str">
        <f ca="1">IFERROR(IF(O32="","",IF(O32=301,"1",VLOOKUP(O32,IF(O32&lt;=100,'Enter Closet Order Here'!$F:$H,'Enter Additional Product Here'!$E:$G),IF(O32&lt;=100,3,2),FALSE))),"")</f>
        <v/>
      </c>
      <c r="Y32" s="122" t="str">
        <f ca="1">IFERROR(IF(O32="","",IF(O32=301,'Print Variations'!$D$5,VLOOKUP(O32,IF(O32&lt;=100,'Enter Closet Order Here'!$F:$L,'Enter Additional Product Here'!$E:$H),IF(O32&lt;=100,7,4),FALSE))),"")</f>
        <v/>
      </c>
      <c r="Z32" s="122" t="str">
        <f t="shared" ca="1" si="1"/>
        <v/>
      </c>
      <c r="AD32" s="65" t="s">
        <v>623</v>
      </c>
      <c r="AE32" s="65" t="s">
        <v>1242</v>
      </c>
    </row>
    <row r="33" spans="3:31">
      <c r="C33" s="43" t="str">
        <f ca="1">IF(C32&lt;'Print Variations'!$F$5,C32+1,IF(C32='Print Variations'!$F$5,IF('Print Variations'!$F$7=0,IF('Print Variations'!$D$5="$","",IF(IFERROR(MATCH(301,C$13:C32,0),0)&gt;0,"",301)),101),IF(C32&gt;='Print Variations'!$F$7,IF(OR('Print Variations'!$D$5="$",'Print Variations'!$D$5=0),"",IF(IFERROR(MATCH(301,C$13:C32,0),0)&gt;0,"",301)),C32+1)))</f>
        <v/>
      </c>
      <c r="D33" s="25" t="str">
        <f ca="1">IFERROR(IF(C33="","",IF(C33=301,"Sales Tax",VLOOKUP(C33,IF(C33&lt;=100,'Enter Closet Order Here'!$F:$H,'Enter Additional Product Here'!$E:$G),IF(C33&lt;=100,2,3),FALSE))),"")</f>
        <v/>
      </c>
      <c r="E33" s="219" t="str">
        <f ca="1">IFERROR(IF(IF(C33=301,"Sales Tax",VLOOKUP(D33,IF(C33&lt;=100,'Print Here'!$W:$X,'Enter Additional Product Here'!$G:$M),IF(C33&lt;=100,2,3),FALSE))=0,"",IF(C33=301,"Sales Tax",VLOOKUP(D33,IF(C33&lt;=100,'Print Here'!$W:$X,'Enter Additional Product Here'!$G:$M),IF(C33&lt;=100,2,3),FALSE))),"")</f>
        <v/>
      </c>
      <c r="F33" s="219"/>
      <c r="G33" s="219"/>
      <c r="H33" s="219"/>
      <c r="I33" s="219"/>
      <c r="J33" s="219"/>
      <c r="K33" s="121" t="str">
        <f ca="1">IFERROR(IF(C33="","",IF(C33=301,"1",VLOOKUP(C33,IF(C33&lt;=100,'Enter Closet Order Here'!$F:$H,'Enter Additional Product Here'!$E:$G),IF(C33&lt;=100,3,2),FALSE))),"")</f>
        <v/>
      </c>
      <c r="L33" s="122" t="str">
        <f ca="1">IFERROR(IF(C33=301,"",VLOOKUP(D33,IF(C33&lt;=100,'Enter Closet Order Here'!$Y:$Z,'Enter Additional Product Here'!$G:$H),IF(C33&lt;=100,2,2),FALSE)),"")</f>
        <v/>
      </c>
      <c r="M33" s="122" t="str">
        <f ca="1">IFERROR(IF(C33="","",IF(C33=301,'Print Variations'!$D$5,VLOOKUP(C33,IF(C33&lt;=100,'Enter Closet Order Here'!$F:$L,'Enter Additional Product Here'!$E:$H),IF(C33&lt;=100,7,4),FALSE))),"")</f>
        <v/>
      </c>
      <c r="N33" s="122" t="str">
        <f t="shared" ca="1" si="0"/>
        <v/>
      </c>
      <c r="O33" s="43" t="str">
        <f ca="1">IF(O32&lt;'Print Variations'!$F$5,O32+1,IF(O32='Print Variations'!$F$5,IF('Print Variations'!$F$7=0,IF('Print Variations'!$D$5="$","",IF(IFERROR(MATCH(301,O$13:O32,0),0)&gt;0,"",301)),101),IF(O32&gt;='Print Variations'!$F$7,IF(OR('Print Variations'!$D$5="$",'Print Variations'!$D$5=0),"",IF(IFERROR(MATCH(301,O$13:O32,0),0)&gt;0,"",301)),O32+1)))</f>
        <v/>
      </c>
      <c r="P33" s="25" t="str">
        <f ca="1">IFERROR(IF(O33="","",IF(O33=301,"Sales Tax",VLOOKUP(O33,IF(O33&lt;=100,'Enter Closet Order Here'!$F:$H,'Enter Additional Product Here'!$E:$G),IF(O33&lt;=100,2,3),FALSE))),"")</f>
        <v/>
      </c>
      <c r="Q33" s="219" t="str">
        <f ca="1">IFERROR(IF(IF(O33=301,"Sales Tax",VLOOKUP(P33,IF(O33&lt;=100,'Print Here'!$W:$X,'Enter Additional Product Here'!$G:$M),IF(O33&lt;=100,2,3),FALSE))=0,"",IF(O33=301,"Sales Tax",VLOOKUP(P33,IF(O33&lt;=100,'Print Here'!$W:$X,'Enter Additional Product Here'!$G:$M),IF(O33&lt;=100,2,3),FALSE))),"")</f>
        <v/>
      </c>
      <c r="R33" s="219"/>
      <c r="S33" s="219"/>
      <c r="T33" s="219"/>
      <c r="U33" s="219"/>
      <c r="V33" s="219"/>
      <c r="W33" s="219"/>
      <c r="X33" s="121" t="str">
        <f ca="1">IFERROR(IF(O33="","",IF(O33=301,"1",VLOOKUP(O33,IF(O33&lt;=100,'Enter Closet Order Here'!$F:$H,'Enter Additional Product Here'!$E:$G),IF(O33&lt;=100,3,2),FALSE))),"")</f>
        <v/>
      </c>
      <c r="Y33" s="122" t="str">
        <f ca="1">IFERROR(IF(O33="","",IF(O33=301,'Print Variations'!$D$5,VLOOKUP(O33,IF(O33&lt;=100,'Enter Closet Order Here'!$F:$L,'Enter Additional Product Here'!$E:$H),IF(O33&lt;=100,7,4),FALSE))),"")</f>
        <v/>
      </c>
      <c r="Z33" s="122" t="str">
        <f t="shared" ca="1" si="1"/>
        <v/>
      </c>
      <c r="AD33" s="65" t="s">
        <v>624</v>
      </c>
      <c r="AE33" s="65" t="s">
        <v>1243</v>
      </c>
    </row>
    <row r="34" spans="3:31">
      <c r="C34" s="43" t="str">
        <f ca="1">IF(C33&lt;'Print Variations'!$F$5,C33+1,IF(C33='Print Variations'!$F$5,IF('Print Variations'!$F$7=0,IF('Print Variations'!$D$5="$","",IF(IFERROR(MATCH(301,C$13:C33,0),0)&gt;0,"",301)),101),IF(C33&gt;='Print Variations'!$F$7,IF(OR('Print Variations'!$D$5="$",'Print Variations'!$D$5=0),"",IF(IFERROR(MATCH(301,C$13:C33,0),0)&gt;0,"",301)),C33+1)))</f>
        <v/>
      </c>
      <c r="D34" s="25" t="str">
        <f ca="1">IFERROR(IF(C34="","",IF(C34=301,"Sales Tax",VLOOKUP(C34,IF(C34&lt;=100,'Enter Closet Order Here'!$F:$H,'Enter Additional Product Here'!$E:$G),IF(C34&lt;=100,2,3),FALSE))),"")</f>
        <v/>
      </c>
      <c r="E34" s="219" t="str">
        <f ca="1">IFERROR(IF(IF(C34=301,"Sales Tax",VLOOKUP(D34,IF(C34&lt;=100,'Print Here'!$W:$X,'Enter Additional Product Here'!$G:$M),IF(C34&lt;=100,2,3),FALSE))=0,"",IF(C34=301,"Sales Tax",VLOOKUP(D34,IF(C34&lt;=100,'Print Here'!$W:$X,'Enter Additional Product Here'!$G:$M),IF(C34&lt;=100,2,3),FALSE))),"")</f>
        <v/>
      </c>
      <c r="F34" s="219"/>
      <c r="G34" s="219"/>
      <c r="H34" s="219"/>
      <c r="I34" s="219"/>
      <c r="J34" s="219"/>
      <c r="K34" s="121" t="str">
        <f ca="1">IFERROR(IF(C34="","",IF(C34=301,"1",VLOOKUP(C34,IF(C34&lt;=100,'Enter Closet Order Here'!$F:$H,'Enter Additional Product Here'!$E:$G),IF(C34&lt;=100,3,2),FALSE))),"")</f>
        <v/>
      </c>
      <c r="L34" s="122" t="str">
        <f ca="1">IFERROR(IF(C34=301,"",VLOOKUP(D34,IF(C34&lt;=100,'Enter Closet Order Here'!$Y:$Z,'Enter Additional Product Here'!$G:$H),IF(C34&lt;=100,2,2),FALSE)),"")</f>
        <v/>
      </c>
      <c r="M34" s="122" t="str">
        <f ca="1">IFERROR(IF(C34="","",IF(C34=301,'Print Variations'!$D$5,VLOOKUP(C34,IF(C34&lt;=100,'Enter Closet Order Here'!$F:$L,'Enter Additional Product Here'!$E:$H),IF(C34&lt;=100,7,4),FALSE))),"")</f>
        <v/>
      </c>
      <c r="N34" s="122" t="str">
        <f t="shared" ca="1" si="0"/>
        <v/>
      </c>
      <c r="O34" s="43" t="str">
        <f ca="1">IF(O33&lt;'Print Variations'!$F$5,O33+1,IF(O33='Print Variations'!$F$5,IF('Print Variations'!$F$7=0,IF('Print Variations'!$D$5="$","",IF(IFERROR(MATCH(301,O$13:O33,0),0)&gt;0,"",301)),101),IF(O33&gt;='Print Variations'!$F$7,IF(OR('Print Variations'!$D$5="$",'Print Variations'!$D$5=0),"",IF(IFERROR(MATCH(301,O$13:O33,0),0)&gt;0,"",301)),O33+1)))</f>
        <v/>
      </c>
      <c r="P34" s="25" t="str">
        <f ca="1">IFERROR(IF(O34="","",IF(O34=301,"Sales Tax",VLOOKUP(O34,IF(O34&lt;=100,'Enter Closet Order Here'!$F:$H,'Enter Additional Product Here'!$E:$G),IF(O34&lt;=100,2,3),FALSE))),"")</f>
        <v/>
      </c>
      <c r="Q34" s="219" t="str">
        <f ca="1">IFERROR(IF(IF(O34=301,"Sales Tax",VLOOKUP(P34,IF(O34&lt;=100,'Print Here'!$W:$X,'Enter Additional Product Here'!$G:$M),IF(O34&lt;=100,2,3),FALSE))=0,"",IF(O34=301,"Sales Tax",VLOOKUP(P34,IF(O34&lt;=100,'Print Here'!$W:$X,'Enter Additional Product Here'!$G:$M),IF(O34&lt;=100,2,3),FALSE))),"")</f>
        <v/>
      </c>
      <c r="R34" s="219"/>
      <c r="S34" s="219"/>
      <c r="T34" s="219"/>
      <c r="U34" s="219"/>
      <c r="V34" s="219"/>
      <c r="W34" s="219"/>
      <c r="X34" s="121" t="str">
        <f ca="1">IFERROR(IF(O34="","",IF(O34=301,"1",VLOOKUP(O34,IF(O34&lt;=100,'Enter Closet Order Here'!$F:$H,'Enter Additional Product Here'!$E:$G),IF(O34&lt;=100,3,2),FALSE))),"")</f>
        <v/>
      </c>
      <c r="Y34" s="122" t="str">
        <f ca="1">IFERROR(IF(O34="","",IF(O34=301,'Print Variations'!$D$5,VLOOKUP(O34,IF(O34&lt;=100,'Enter Closet Order Here'!$F:$L,'Enter Additional Product Here'!$E:$H),IF(O34&lt;=100,7,4),FALSE))),"")</f>
        <v/>
      </c>
      <c r="Z34" s="122" t="str">
        <f t="shared" ca="1" si="1"/>
        <v/>
      </c>
      <c r="AD34" s="65" t="s">
        <v>625</v>
      </c>
      <c r="AE34" s="65" t="s">
        <v>1244</v>
      </c>
    </row>
    <row r="35" spans="3:31">
      <c r="C35" s="43" t="str">
        <f ca="1">IF(C34&lt;'Print Variations'!$F$5,C34+1,IF(C34='Print Variations'!$F$5,IF('Print Variations'!$F$7=0,IF('Print Variations'!$D$5="$","",IF(IFERROR(MATCH(301,C$13:C34,0),0)&gt;0,"",301)),101),IF(C34&gt;='Print Variations'!$F$7,IF(OR('Print Variations'!$D$5="$",'Print Variations'!$D$5=0),"",IF(IFERROR(MATCH(301,C$13:C34,0),0)&gt;0,"",301)),C34+1)))</f>
        <v/>
      </c>
      <c r="D35" s="25" t="str">
        <f ca="1">IFERROR(IF(C35="","",IF(C35=301,"Sales Tax",VLOOKUP(C35,IF(C35&lt;=100,'Enter Closet Order Here'!$F:$H,'Enter Additional Product Here'!$E:$G),IF(C35&lt;=100,2,3),FALSE))),"")</f>
        <v/>
      </c>
      <c r="E35" s="219" t="str">
        <f ca="1">IFERROR(IF(IF(C35=301,"Sales Tax",VLOOKUP(D35,IF(C35&lt;=100,'Print Here'!$W:$X,'Enter Additional Product Here'!$G:$M),IF(C35&lt;=100,2,3),FALSE))=0,"",IF(C35=301,"Sales Tax",VLOOKUP(D35,IF(C35&lt;=100,'Print Here'!$W:$X,'Enter Additional Product Here'!$G:$M),IF(C35&lt;=100,2,3),FALSE))),"")</f>
        <v/>
      </c>
      <c r="F35" s="219"/>
      <c r="G35" s="219"/>
      <c r="H35" s="219"/>
      <c r="I35" s="219"/>
      <c r="J35" s="219"/>
      <c r="K35" s="121" t="str">
        <f ca="1">IFERROR(IF(C35="","",IF(C35=301,"1",VLOOKUP(C35,IF(C35&lt;=100,'Enter Closet Order Here'!$F:$H,'Enter Additional Product Here'!$E:$G),IF(C35&lt;=100,3,2),FALSE))),"")</f>
        <v/>
      </c>
      <c r="L35" s="122" t="str">
        <f ca="1">IFERROR(IF(C35=301,"",VLOOKUP(D35,IF(C35&lt;=100,'Enter Closet Order Here'!$Y:$Z,'Enter Additional Product Here'!$G:$H),IF(C35&lt;=100,2,2),FALSE)),"")</f>
        <v/>
      </c>
      <c r="M35" s="122" t="str">
        <f ca="1">IFERROR(IF(C35="","",IF(C35=301,'Print Variations'!$D$5,VLOOKUP(C35,IF(C35&lt;=100,'Enter Closet Order Here'!$F:$L,'Enter Additional Product Here'!$E:$H),IF(C35&lt;=100,7,4),FALSE))),"")</f>
        <v/>
      </c>
      <c r="N35" s="122" t="str">
        <f t="shared" ca="1" si="0"/>
        <v/>
      </c>
      <c r="O35" s="43" t="str">
        <f ca="1">IF(O34&lt;'Print Variations'!$F$5,O34+1,IF(O34='Print Variations'!$F$5,IF('Print Variations'!$F$7=0,IF('Print Variations'!$D$5="$","",IF(IFERROR(MATCH(301,O$13:O34,0),0)&gt;0,"",301)),101),IF(O34&gt;='Print Variations'!$F$7,IF(OR('Print Variations'!$D$5="$",'Print Variations'!$D$5=0),"",IF(IFERROR(MATCH(301,O$13:O34,0),0)&gt;0,"",301)),O34+1)))</f>
        <v/>
      </c>
      <c r="P35" s="25" t="str">
        <f ca="1">IFERROR(IF(O35="","",IF(O35=301,"Sales Tax",VLOOKUP(O35,IF(O35&lt;=100,'Enter Closet Order Here'!$F:$H,'Enter Additional Product Here'!$E:$G),IF(O35&lt;=100,2,3),FALSE))),"")</f>
        <v/>
      </c>
      <c r="Q35" s="219" t="str">
        <f ca="1">IFERROR(IF(IF(O35=301,"Sales Tax",VLOOKUP(P35,IF(O35&lt;=100,'Print Here'!$W:$X,'Enter Additional Product Here'!$G:$M),IF(O35&lt;=100,2,3),FALSE))=0,"",IF(O35=301,"Sales Tax",VLOOKUP(P35,IF(O35&lt;=100,'Print Here'!$W:$X,'Enter Additional Product Here'!$G:$M),IF(O35&lt;=100,2,3),FALSE))),"")</f>
        <v/>
      </c>
      <c r="R35" s="219"/>
      <c r="S35" s="219"/>
      <c r="T35" s="219"/>
      <c r="U35" s="219"/>
      <c r="V35" s="219"/>
      <c r="W35" s="219"/>
      <c r="X35" s="121" t="str">
        <f ca="1">IFERROR(IF(O35="","",IF(O35=301,"1",VLOOKUP(O35,IF(O35&lt;=100,'Enter Closet Order Here'!$F:$H,'Enter Additional Product Here'!$E:$G),IF(O35&lt;=100,3,2),FALSE))),"")</f>
        <v/>
      </c>
      <c r="Y35" s="122" t="str">
        <f ca="1">IFERROR(IF(O35="","",IF(O35=301,'Print Variations'!$D$5,VLOOKUP(O35,IF(O35&lt;=100,'Enter Closet Order Here'!$F:$L,'Enter Additional Product Here'!$E:$H),IF(O35&lt;=100,7,4),FALSE))),"")</f>
        <v/>
      </c>
      <c r="Z35" s="122" t="str">
        <f t="shared" ca="1" si="1"/>
        <v/>
      </c>
      <c r="AD35" s="65" t="s">
        <v>626</v>
      </c>
      <c r="AE35" s="65" t="s">
        <v>1245</v>
      </c>
    </row>
    <row r="36" spans="3:31">
      <c r="C36" s="43" t="str">
        <f ca="1">IF(C35&lt;'Print Variations'!$F$5,C35+1,IF(C35='Print Variations'!$F$5,IF('Print Variations'!$F$7=0,IF('Print Variations'!$D$5="$","",IF(IFERROR(MATCH(301,C$13:C35,0),0)&gt;0,"",301)),101),IF(C35&gt;='Print Variations'!$F$7,IF(OR('Print Variations'!$D$5="$",'Print Variations'!$D$5=0),"",IF(IFERROR(MATCH(301,C$13:C35,0),0)&gt;0,"",301)),C35+1)))</f>
        <v/>
      </c>
      <c r="D36" s="25" t="str">
        <f ca="1">IFERROR(IF(C36="","",IF(C36=301,"Sales Tax",VLOOKUP(C36,IF(C36&lt;=100,'Enter Closet Order Here'!$F:$H,'Enter Additional Product Here'!$E:$G),IF(C36&lt;=100,2,3),FALSE))),"")</f>
        <v/>
      </c>
      <c r="E36" s="219" t="str">
        <f ca="1">IFERROR(IF(IF(C36=301,"Sales Tax",VLOOKUP(D36,IF(C36&lt;=100,'Print Here'!$W:$X,'Enter Additional Product Here'!$G:$M),IF(C36&lt;=100,2,3),FALSE))=0,"",IF(C36=301,"Sales Tax",VLOOKUP(D36,IF(C36&lt;=100,'Print Here'!$W:$X,'Enter Additional Product Here'!$G:$M),IF(C36&lt;=100,2,3),FALSE))),"")</f>
        <v/>
      </c>
      <c r="F36" s="219"/>
      <c r="G36" s="219"/>
      <c r="H36" s="219"/>
      <c r="I36" s="219"/>
      <c r="J36" s="219"/>
      <c r="K36" s="121" t="str">
        <f ca="1">IFERROR(IF(C36="","",IF(C36=301,"1",VLOOKUP(C36,IF(C36&lt;=100,'Enter Closet Order Here'!$F:$H,'Enter Additional Product Here'!$E:$G),IF(C36&lt;=100,3,2),FALSE))),"")</f>
        <v/>
      </c>
      <c r="L36" s="122" t="str">
        <f ca="1">IFERROR(IF(C36=301,"",VLOOKUP(D36,IF(C36&lt;=100,'Enter Closet Order Here'!$Y:$Z,'Enter Additional Product Here'!$G:$H),IF(C36&lt;=100,2,2),FALSE)),"")</f>
        <v/>
      </c>
      <c r="M36" s="122" t="str">
        <f ca="1">IFERROR(IF(C36="","",IF(C36=301,'Print Variations'!$D$5,VLOOKUP(C36,IF(C36&lt;=100,'Enter Closet Order Here'!$F:$L,'Enter Additional Product Here'!$E:$H),IF(C36&lt;=100,7,4),FALSE))),"")</f>
        <v/>
      </c>
      <c r="N36" s="122" t="str">
        <f t="shared" ca="1" si="0"/>
        <v/>
      </c>
      <c r="O36" s="43" t="str">
        <f ca="1">IF(O35&lt;'Print Variations'!$F$5,O35+1,IF(O35='Print Variations'!$F$5,IF('Print Variations'!$F$7=0,IF('Print Variations'!$D$5="$","",IF(IFERROR(MATCH(301,O$13:O35,0),0)&gt;0,"",301)),101),IF(O35&gt;='Print Variations'!$F$7,IF(OR('Print Variations'!$D$5="$",'Print Variations'!$D$5=0),"",IF(IFERROR(MATCH(301,O$13:O35,0),0)&gt;0,"",301)),O35+1)))</f>
        <v/>
      </c>
      <c r="P36" s="25" t="str">
        <f ca="1">IFERROR(IF(O36="","",IF(O36=301,"Sales Tax",VLOOKUP(O36,IF(O36&lt;=100,'Enter Closet Order Here'!$F:$H,'Enter Additional Product Here'!$E:$G),IF(O36&lt;=100,2,3),FALSE))),"")</f>
        <v/>
      </c>
      <c r="Q36" s="219" t="str">
        <f ca="1">IFERROR(IF(IF(O36=301,"Sales Tax",VLOOKUP(P36,IF(O36&lt;=100,'Print Here'!$W:$X,'Enter Additional Product Here'!$G:$M),IF(O36&lt;=100,2,3),FALSE))=0,"",IF(O36=301,"Sales Tax",VLOOKUP(P36,IF(O36&lt;=100,'Print Here'!$W:$X,'Enter Additional Product Here'!$G:$M),IF(O36&lt;=100,2,3),FALSE))),"")</f>
        <v/>
      </c>
      <c r="R36" s="219"/>
      <c r="S36" s="219"/>
      <c r="T36" s="219"/>
      <c r="U36" s="219"/>
      <c r="V36" s="219"/>
      <c r="W36" s="219"/>
      <c r="X36" s="121" t="str">
        <f ca="1">IFERROR(IF(O36="","",IF(O36=301,"1",VLOOKUP(O36,IF(O36&lt;=100,'Enter Closet Order Here'!$F:$H,'Enter Additional Product Here'!$E:$G),IF(O36&lt;=100,3,2),FALSE))),"")</f>
        <v/>
      </c>
      <c r="Y36" s="122" t="str">
        <f ca="1">IFERROR(IF(O36="","",IF(O36=301,'Print Variations'!$D$5,VLOOKUP(O36,IF(O36&lt;=100,'Enter Closet Order Here'!$F:$L,'Enter Additional Product Here'!$E:$H),IF(O36&lt;=100,7,4),FALSE))),"")</f>
        <v/>
      </c>
      <c r="Z36" s="122" t="str">
        <f t="shared" ca="1" si="1"/>
        <v/>
      </c>
      <c r="AD36" s="65" t="s">
        <v>627</v>
      </c>
      <c r="AE36" s="65" t="s">
        <v>1246</v>
      </c>
    </row>
    <row r="37" spans="3:31">
      <c r="C37" s="43" t="str">
        <f ca="1">IF(C36&lt;'Print Variations'!$F$5,C36+1,IF(C36='Print Variations'!$F$5,IF('Print Variations'!$F$7=0,IF('Print Variations'!$D$5="$","",IF(IFERROR(MATCH(301,C$13:C36,0),0)&gt;0,"",301)),101),IF(C36&gt;='Print Variations'!$F$7,IF(OR('Print Variations'!$D$5="$",'Print Variations'!$D$5=0),"",IF(IFERROR(MATCH(301,C$13:C36,0),0)&gt;0,"",301)),C36+1)))</f>
        <v/>
      </c>
      <c r="D37" s="25" t="str">
        <f ca="1">IFERROR(IF(C37="","",IF(C37=301,"Sales Tax",VLOOKUP(C37,IF(C37&lt;=100,'Enter Closet Order Here'!$F:$H,'Enter Additional Product Here'!$E:$G),IF(C37&lt;=100,2,3),FALSE))),"")</f>
        <v/>
      </c>
      <c r="E37" s="219" t="str">
        <f ca="1">IFERROR(IF(IF(C37=301,"Sales Tax",VLOOKUP(D37,IF(C37&lt;=100,'Print Here'!$W:$X,'Enter Additional Product Here'!$G:$M),IF(C37&lt;=100,2,3),FALSE))=0,"",IF(C37=301,"Sales Tax",VLOOKUP(D37,IF(C37&lt;=100,'Print Here'!$W:$X,'Enter Additional Product Here'!$G:$M),IF(C37&lt;=100,2,3),FALSE))),"")</f>
        <v/>
      </c>
      <c r="F37" s="219"/>
      <c r="G37" s="219"/>
      <c r="H37" s="219"/>
      <c r="I37" s="219"/>
      <c r="J37" s="219"/>
      <c r="K37" s="121" t="str">
        <f ca="1">IFERROR(IF(C37="","",IF(C37=301,"1",VLOOKUP(C37,IF(C37&lt;=100,'Enter Closet Order Here'!$F:$H,'Enter Additional Product Here'!$E:$G),IF(C37&lt;=100,3,2),FALSE))),"")</f>
        <v/>
      </c>
      <c r="L37" s="122" t="str">
        <f ca="1">IFERROR(IF(C37=301,"",VLOOKUP(D37,IF(C37&lt;=100,'Enter Closet Order Here'!$Y:$Z,'Enter Additional Product Here'!$G:$H),IF(C37&lt;=100,2,2),FALSE)),"")</f>
        <v/>
      </c>
      <c r="M37" s="122" t="str">
        <f ca="1">IFERROR(IF(C37="","",IF(C37=301,'Print Variations'!$D$5,VLOOKUP(C37,IF(C37&lt;=100,'Enter Closet Order Here'!$F:$L,'Enter Additional Product Here'!$E:$H),IF(C37&lt;=100,7,4),FALSE))),"")</f>
        <v/>
      </c>
      <c r="N37" s="122" t="str">
        <f t="shared" ca="1" si="0"/>
        <v/>
      </c>
      <c r="O37" s="43" t="str">
        <f ca="1">IF(O36&lt;'Print Variations'!$F$5,O36+1,IF(O36='Print Variations'!$F$5,IF('Print Variations'!$F$7=0,IF('Print Variations'!$D$5="$","",IF(IFERROR(MATCH(301,O$13:O36,0),0)&gt;0,"",301)),101),IF(O36&gt;='Print Variations'!$F$7,IF(OR('Print Variations'!$D$5="$",'Print Variations'!$D$5=0),"",IF(IFERROR(MATCH(301,O$13:O36,0),0)&gt;0,"",301)),O36+1)))</f>
        <v/>
      </c>
      <c r="P37" s="25" t="str">
        <f ca="1">IFERROR(IF(O37="","",IF(O37=301,"Sales Tax",VLOOKUP(O37,IF(O37&lt;=100,'Enter Closet Order Here'!$F:$H,'Enter Additional Product Here'!$E:$G),IF(O37&lt;=100,2,3),FALSE))),"")</f>
        <v/>
      </c>
      <c r="Q37" s="219" t="str">
        <f ca="1">IFERROR(IF(IF(O37=301,"Sales Tax",VLOOKUP(P37,IF(O37&lt;=100,'Print Here'!$W:$X,'Enter Additional Product Here'!$G:$M),IF(O37&lt;=100,2,3),FALSE))=0,"",IF(O37=301,"Sales Tax",VLOOKUP(P37,IF(O37&lt;=100,'Print Here'!$W:$X,'Enter Additional Product Here'!$G:$M),IF(O37&lt;=100,2,3),FALSE))),"")</f>
        <v/>
      </c>
      <c r="R37" s="219"/>
      <c r="S37" s="219"/>
      <c r="T37" s="219"/>
      <c r="U37" s="219"/>
      <c r="V37" s="219"/>
      <c r="W37" s="219"/>
      <c r="X37" s="121" t="str">
        <f ca="1">IFERROR(IF(O37="","",IF(O37=301,"1",VLOOKUP(O37,IF(O37&lt;=100,'Enter Closet Order Here'!$F:$H,'Enter Additional Product Here'!$E:$G),IF(O37&lt;=100,3,2),FALSE))),"")</f>
        <v/>
      </c>
      <c r="Y37" s="122" t="str">
        <f ca="1">IFERROR(IF(O37="","",IF(O37=301,'Print Variations'!$D$5,VLOOKUP(O37,IF(O37&lt;=100,'Enter Closet Order Here'!$F:$L,'Enter Additional Product Here'!$E:$H),IF(O37&lt;=100,7,4),FALSE))),"")</f>
        <v/>
      </c>
      <c r="Z37" s="122" t="str">
        <f t="shared" ca="1" si="1"/>
        <v/>
      </c>
      <c r="AD37" s="65" t="s">
        <v>628</v>
      </c>
      <c r="AE37" s="65" t="s">
        <v>1247</v>
      </c>
    </row>
    <row r="38" spans="3:31">
      <c r="C38" s="43" t="str">
        <f ca="1">IF(C37&lt;'Print Variations'!$F$5,C37+1,IF(C37='Print Variations'!$F$5,IF('Print Variations'!$F$7=0,IF('Print Variations'!$D$5="$","",IF(IFERROR(MATCH(301,C$13:C37,0),0)&gt;0,"",301)),101),IF(C37&gt;='Print Variations'!$F$7,IF(OR('Print Variations'!$D$5="$",'Print Variations'!$D$5=0),"",IF(IFERROR(MATCH(301,C$13:C37,0),0)&gt;0,"",301)),C37+1)))</f>
        <v/>
      </c>
      <c r="D38" s="25" t="str">
        <f ca="1">IFERROR(IF(C38="","",IF(C38=301,"Sales Tax",VLOOKUP(C38,IF(C38&lt;=100,'Enter Closet Order Here'!$F:$H,'Enter Additional Product Here'!$E:$G),IF(C38&lt;=100,2,3),FALSE))),"")</f>
        <v/>
      </c>
      <c r="E38" s="219" t="str">
        <f ca="1">IFERROR(IF(IF(C38=301,"Sales Tax",VLOOKUP(D38,IF(C38&lt;=100,'Print Here'!$W:$X,'Enter Additional Product Here'!$G:$M),IF(C38&lt;=100,2,3),FALSE))=0,"",IF(C38=301,"Sales Tax",VLOOKUP(D38,IF(C38&lt;=100,'Print Here'!$W:$X,'Enter Additional Product Here'!$G:$M),IF(C38&lt;=100,2,3),FALSE))),"")</f>
        <v/>
      </c>
      <c r="F38" s="219"/>
      <c r="G38" s="219"/>
      <c r="H38" s="219"/>
      <c r="I38" s="219"/>
      <c r="J38" s="219"/>
      <c r="K38" s="121" t="str">
        <f ca="1">IFERROR(IF(C38="","",IF(C38=301,"1",VLOOKUP(C38,IF(C38&lt;=100,'Enter Closet Order Here'!$F:$H,'Enter Additional Product Here'!$E:$G),IF(C38&lt;=100,3,2),FALSE))),"")</f>
        <v/>
      </c>
      <c r="L38" s="122" t="str">
        <f ca="1">IFERROR(IF(C38=301,"",VLOOKUP(D38,IF(C38&lt;=100,'Enter Closet Order Here'!$Y:$Z,'Enter Additional Product Here'!$G:$H),IF(C38&lt;=100,2,2),FALSE)),"")</f>
        <v/>
      </c>
      <c r="M38" s="122" t="str">
        <f ca="1">IFERROR(IF(C38="","",IF(C38=301,'Print Variations'!$D$5,VLOOKUP(C38,IF(C38&lt;=100,'Enter Closet Order Here'!$F:$L,'Enter Additional Product Here'!$E:$H),IF(C38&lt;=100,7,4),FALSE))),"")</f>
        <v/>
      </c>
      <c r="N38" s="122" t="str">
        <f t="shared" ca="1" si="0"/>
        <v/>
      </c>
      <c r="O38" s="43" t="str">
        <f ca="1">IF(O37&lt;'Print Variations'!$F$5,O37+1,IF(O37='Print Variations'!$F$5,IF('Print Variations'!$F$7=0,IF('Print Variations'!$D$5="$","",IF(IFERROR(MATCH(301,O$13:O37,0),0)&gt;0,"",301)),101),IF(O37&gt;='Print Variations'!$F$7,IF(OR('Print Variations'!$D$5="$",'Print Variations'!$D$5=0),"",IF(IFERROR(MATCH(301,O$13:O37,0),0)&gt;0,"",301)),O37+1)))</f>
        <v/>
      </c>
      <c r="P38" s="25" t="str">
        <f ca="1">IFERROR(IF(O38="","",IF(O38=301,"Sales Tax",VLOOKUP(O38,IF(O38&lt;=100,'Enter Closet Order Here'!$F:$H,'Enter Additional Product Here'!$E:$G),IF(O38&lt;=100,2,3),FALSE))),"")</f>
        <v/>
      </c>
      <c r="Q38" s="219" t="str">
        <f ca="1">IFERROR(IF(IF(O38=301,"Sales Tax",VLOOKUP(P38,IF(O38&lt;=100,'Print Here'!$W:$X,'Enter Additional Product Here'!$G:$M),IF(O38&lt;=100,2,3),FALSE))=0,"",IF(O38=301,"Sales Tax",VLOOKUP(P38,IF(O38&lt;=100,'Print Here'!$W:$X,'Enter Additional Product Here'!$G:$M),IF(O38&lt;=100,2,3),FALSE))),"")</f>
        <v/>
      </c>
      <c r="R38" s="219"/>
      <c r="S38" s="219"/>
      <c r="T38" s="219"/>
      <c r="U38" s="219"/>
      <c r="V38" s="219"/>
      <c r="W38" s="219"/>
      <c r="X38" s="121" t="str">
        <f ca="1">IFERROR(IF(O38="","",IF(O38=301,"1",VLOOKUP(O38,IF(O38&lt;=100,'Enter Closet Order Here'!$F:$H,'Enter Additional Product Here'!$E:$G),IF(O38&lt;=100,3,2),FALSE))),"")</f>
        <v/>
      </c>
      <c r="Y38" s="122" t="str">
        <f ca="1">IFERROR(IF(O38="","",IF(O38=301,'Print Variations'!$D$5,VLOOKUP(O38,IF(O38&lt;=100,'Enter Closet Order Here'!$F:$L,'Enter Additional Product Here'!$E:$H),IF(O38&lt;=100,7,4),FALSE))),"")</f>
        <v/>
      </c>
      <c r="Z38" s="122" t="str">
        <f t="shared" ca="1" si="1"/>
        <v/>
      </c>
      <c r="AD38" s="65" t="s">
        <v>629</v>
      </c>
      <c r="AE38" s="65" t="s">
        <v>1248</v>
      </c>
    </row>
    <row r="39" spans="3:31">
      <c r="C39" s="43" t="str">
        <f ca="1">IF(C38&lt;'Print Variations'!$F$5,C38+1,IF(C38='Print Variations'!$F$5,IF('Print Variations'!$F$7=0,IF('Print Variations'!$D$5="$","",IF(IFERROR(MATCH(301,C$13:C38,0),0)&gt;0,"",301)),101),IF(C38&gt;='Print Variations'!$F$7,IF(OR('Print Variations'!$D$5="$",'Print Variations'!$D$5=0),"",IF(IFERROR(MATCH(301,C$13:C38,0),0)&gt;0,"",301)),C38+1)))</f>
        <v/>
      </c>
      <c r="D39" s="25" t="str">
        <f ca="1">IFERROR(IF(C39="","",IF(C39=301,"Sales Tax",VLOOKUP(C39,IF(C39&lt;=100,'Enter Closet Order Here'!$F:$H,'Enter Additional Product Here'!$E:$G),IF(C39&lt;=100,2,3),FALSE))),"")</f>
        <v/>
      </c>
      <c r="E39" s="219" t="str">
        <f ca="1">IFERROR(IF(IF(C39=301,"Sales Tax",VLOOKUP(D39,IF(C39&lt;=100,'Print Here'!$W:$X,'Enter Additional Product Here'!$G:$M),IF(C39&lt;=100,2,3),FALSE))=0,"",IF(C39=301,"Sales Tax",VLOOKUP(D39,IF(C39&lt;=100,'Print Here'!$W:$X,'Enter Additional Product Here'!$G:$M),IF(C39&lt;=100,2,3),FALSE))),"")</f>
        <v/>
      </c>
      <c r="F39" s="219"/>
      <c r="G39" s="219"/>
      <c r="H39" s="219"/>
      <c r="I39" s="219"/>
      <c r="J39" s="219"/>
      <c r="K39" s="121" t="str">
        <f ca="1">IFERROR(IF(C39="","",IF(C39=301,"1",VLOOKUP(C39,IF(C39&lt;=100,'Enter Closet Order Here'!$F:$H,'Enter Additional Product Here'!$E:$G),IF(C39&lt;=100,3,2),FALSE))),"")</f>
        <v/>
      </c>
      <c r="L39" s="122" t="str">
        <f ca="1">IFERROR(IF(C39=301,"",VLOOKUP(D39,IF(C39&lt;=100,'Enter Closet Order Here'!$Y:$Z,'Enter Additional Product Here'!$G:$H),IF(C39&lt;=100,2,2),FALSE)),"")</f>
        <v/>
      </c>
      <c r="M39" s="122" t="str">
        <f ca="1">IFERROR(IF(C39="","",IF(C39=301,'Print Variations'!$D$5,VLOOKUP(C39,IF(C39&lt;=100,'Enter Closet Order Here'!$F:$L,'Enter Additional Product Here'!$E:$H),IF(C39&lt;=100,7,4),FALSE))),"")</f>
        <v/>
      </c>
      <c r="N39" s="122" t="str">
        <f t="shared" ca="1" si="0"/>
        <v/>
      </c>
      <c r="O39" s="43" t="str">
        <f ca="1">IF(O38&lt;'Print Variations'!$F$5,O38+1,IF(O38='Print Variations'!$F$5,IF('Print Variations'!$F$7=0,IF('Print Variations'!$D$5="$","",IF(IFERROR(MATCH(301,O$13:O38,0),0)&gt;0,"",301)),101),IF(O38&gt;='Print Variations'!$F$7,IF(OR('Print Variations'!$D$5="$",'Print Variations'!$D$5=0),"",IF(IFERROR(MATCH(301,O$13:O38,0),0)&gt;0,"",301)),O38+1)))</f>
        <v/>
      </c>
      <c r="P39" s="25" t="str">
        <f ca="1">IFERROR(IF(O39="","",IF(O39=301,"Sales Tax",VLOOKUP(O39,IF(O39&lt;=100,'Enter Closet Order Here'!$F:$H,'Enter Additional Product Here'!$E:$G),IF(O39&lt;=100,2,3),FALSE))),"")</f>
        <v/>
      </c>
      <c r="Q39" s="219" t="str">
        <f ca="1">IFERROR(IF(IF(O39=301,"Sales Tax",VLOOKUP(P39,IF(O39&lt;=100,'Print Here'!$W:$X,'Enter Additional Product Here'!$G:$M),IF(O39&lt;=100,2,3),FALSE))=0,"",IF(O39=301,"Sales Tax",VLOOKUP(P39,IF(O39&lt;=100,'Print Here'!$W:$X,'Enter Additional Product Here'!$G:$M),IF(O39&lt;=100,2,3),FALSE))),"")</f>
        <v/>
      </c>
      <c r="R39" s="219"/>
      <c r="S39" s="219"/>
      <c r="T39" s="219"/>
      <c r="U39" s="219"/>
      <c r="V39" s="219"/>
      <c r="W39" s="219"/>
      <c r="X39" s="121" t="str">
        <f ca="1">IFERROR(IF(O39="","",IF(O39=301,"1",VLOOKUP(O39,IF(O39&lt;=100,'Enter Closet Order Here'!$F:$H,'Enter Additional Product Here'!$E:$G),IF(O39&lt;=100,3,2),FALSE))),"")</f>
        <v/>
      </c>
      <c r="Y39" s="122" t="str">
        <f ca="1">IFERROR(IF(O39="","",IF(O39=301,'Print Variations'!$D$5,VLOOKUP(O39,IF(O39&lt;=100,'Enter Closet Order Here'!$F:$L,'Enter Additional Product Here'!$E:$H),IF(O39&lt;=100,7,4),FALSE))),"")</f>
        <v/>
      </c>
      <c r="Z39" s="122" t="str">
        <f t="shared" ca="1" si="1"/>
        <v/>
      </c>
      <c r="AD39" s="65" t="s">
        <v>630</v>
      </c>
      <c r="AE39" s="65" t="s">
        <v>1249</v>
      </c>
    </row>
    <row r="40" spans="3:31">
      <c r="C40" s="43" t="str">
        <f ca="1">IF(C39&lt;'Print Variations'!$F$5,C39+1,IF(C39='Print Variations'!$F$5,IF('Print Variations'!$F$7=0,IF('Print Variations'!$D$5="$","",IF(IFERROR(MATCH(301,C$13:C39,0),0)&gt;0,"",301)),101),IF(C39&gt;='Print Variations'!$F$7,IF(OR('Print Variations'!$D$5="$",'Print Variations'!$D$5=0),"",IF(IFERROR(MATCH(301,C$13:C39,0),0)&gt;0,"",301)),C39+1)))</f>
        <v/>
      </c>
      <c r="D40" s="25" t="str">
        <f ca="1">IFERROR(IF(C40="","",IF(C40=301,"Sales Tax",VLOOKUP(C40,IF(C40&lt;=100,'Enter Closet Order Here'!$F:$H,'Enter Additional Product Here'!$E:$G),IF(C40&lt;=100,2,3),FALSE))),"")</f>
        <v/>
      </c>
      <c r="E40" s="219" t="str">
        <f ca="1">IFERROR(IF(IF(C40=301,"Sales Tax",VLOOKUP(D40,IF(C40&lt;=100,'Print Here'!$W:$X,'Enter Additional Product Here'!$G:$M),IF(C40&lt;=100,2,3),FALSE))=0,"",IF(C40=301,"Sales Tax",VLOOKUP(D40,IF(C40&lt;=100,'Print Here'!$W:$X,'Enter Additional Product Here'!$G:$M),IF(C40&lt;=100,2,3),FALSE))),"")</f>
        <v/>
      </c>
      <c r="F40" s="219"/>
      <c r="G40" s="219"/>
      <c r="H40" s="219"/>
      <c r="I40" s="219"/>
      <c r="J40" s="219"/>
      <c r="K40" s="121" t="str">
        <f ca="1">IFERROR(IF(C40="","",IF(C40=301,"1",VLOOKUP(C40,IF(C40&lt;=100,'Enter Closet Order Here'!$F:$H,'Enter Additional Product Here'!$E:$G),IF(C40&lt;=100,3,2),FALSE))),"")</f>
        <v/>
      </c>
      <c r="L40" s="122" t="str">
        <f ca="1">IFERROR(IF(C40=301,"",VLOOKUP(D40,IF(C40&lt;=100,'Enter Closet Order Here'!$Y:$Z,'Enter Additional Product Here'!$G:$H),IF(C40&lt;=100,2,2),FALSE)),"")</f>
        <v/>
      </c>
      <c r="M40" s="122" t="str">
        <f ca="1">IFERROR(IF(C40="","",IF(C40=301,'Print Variations'!$D$5,VLOOKUP(C40,IF(C40&lt;=100,'Enter Closet Order Here'!$F:$L,'Enter Additional Product Here'!$E:$H),IF(C40&lt;=100,7,4),FALSE))),"")</f>
        <v/>
      </c>
      <c r="N40" s="122" t="str">
        <f t="shared" ca="1" si="0"/>
        <v/>
      </c>
      <c r="O40" s="43" t="str">
        <f ca="1">IF(O39&lt;'Print Variations'!$F$5,O39+1,IF(O39='Print Variations'!$F$5,IF('Print Variations'!$F$7=0,IF('Print Variations'!$D$5="$","",IF(IFERROR(MATCH(301,O$13:O39,0),0)&gt;0,"",301)),101),IF(O39&gt;='Print Variations'!$F$7,IF(OR('Print Variations'!$D$5="$",'Print Variations'!$D$5=0),"",IF(IFERROR(MATCH(301,O$13:O39,0),0)&gt;0,"",301)),O39+1)))</f>
        <v/>
      </c>
      <c r="P40" s="25" t="str">
        <f ca="1">IFERROR(IF(O40="","",IF(O40=301,"Sales Tax",VLOOKUP(O40,IF(O40&lt;=100,'Enter Closet Order Here'!$F:$H,'Enter Additional Product Here'!$E:$G),IF(O40&lt;=100,2,3),FALSE))),"")</f>
        <v/>
      </c>
      <c r="Q40" s="219" t="str">
        <f ca="1">IFERROR(IF(IF(O40=301,"Sales Tax",VLOOKUP(P40,IF(O40&lt;=100,'Print Here'!$W:$X,'Enter Additional Product Here'!$G:$M),IF(O40&lt;=100,2,3),FALSE))=0,"",IF(O40=301,"Sales Tax",VLOOKUP(P40,IF(O40&lt;=100,'Print Here'!$W:$X,'Enter Additional Product Here'!$G:$M),IF(O40&lt;=100,2,3),FALSE))),"")</f>
        <v/>
      </c>
      <c r="R40" s="219"/>
      <c r="S40" s="219"/>
      <c r="T40" s="219"/>
      <c r="U40" s="219"/>
      <c r="V40" s="219"/>
      <c r="W40" s="219"/>
      <c r="X40" s="121" t="str">
        <f ca="1">IFERROR(IF(O40="","",IF(O40=301,"1",VLOOKUP(O40,IF(O40&lt;=100,'Enter Closet Order Here'!$F:$H,'Enter Additional Product Here'!$E:$G),IF(O40&lt;=100,3,2),FALSE))),"")</f>
        <v/>
      </c>
      <c r="Y40" s="122" t="str">
        <f ca="1">IFERROR(IF(O40="","",IF(O40=301,'Print Variations'!$D$5,VLOOKUP(O40,IF(O40&lt;=100,'Enter Closet Order Here'!$F:$L,'Enter Additional Product Here'!$E:$H),IF(O40&lt;=100,7,4),FALSE))),"")</f>
        <v/>
      </c>
      <c r="Z40" s="122" t="str">
        <f t="shared" ca="1" si="1"/>
        <v/>
      </c>
      <c r="AD40" s="65" t="s">
        <v>631</v>
      </c>
      <c r="AE40" s="65" t="s">
        <v>1250</v>
      </c>
    </row>
    <row r="41" spans="3:31">
      <c r="C41" s="43" t="str">
        <f ca="1">IF(C40&lt;'Print Variations'!$F$5,C40+1,IF(C40='Print Variations'!$F$5,IF('Print Variations'!$F$7=0,IF('Print Variations'!$D$5="$","",IF(IFERROR(MATCH(301,C$13:C40,0),0)&gt;0,"",301)),101),IF(C40&gt;='Print Variations'!$F$7,IF(OR('Print Variations'!$D$5="$",'Print Variations'!$D$5=0),"",IF(IFERROR(MATCH(301,C$13:C40,0),0)&gt;0,"",301)),C40+1)))</f>
        <v/>
      </c>
      <c r="D41" s="25" t="str">
        <f ca="1">IFERROR(IF(C41="","",IF(C41=301,"Sales Tax",VLOOKUP(C41,IF(C41&lt;=100,'Enter Closet Order Here'!$F:$H,'Enter Additional Product Here'!$E:$G),IF(C41&lt;=100,2,3),FALSE))),"")</f>
        <v/>
      </c>
      <c r="E41" s="219" t="str">
        <f ca="1">IFERROR(IF(IF(C41=301,"Sales Tax",VLOOKUP(D41,IF(C41&lt;=100,'Print Here'!$W:$X,'Enter Additional Product Here'!$G:$M),IF(C41&lt;=100,2,3),FALSE))=0,"",IF(C41=301,"Sales Tax",VLOOKUP(D41,IF(C41&lt;=100,'Print Here'!$W:$X,'Enter Additional Product Here'!$G:$M),IF(C41&lt;=100,2,3),FALSE))),"")</f>
        <v/>
      </c>
      <c r="F41" s="219"/>
      <c r="G41" s="219"/>
      <c r="H41" s="219"/>
      <c r="I41" s="219"/>
      <c r="J41" s="219"/>
      <c r="K41" s="121" t="str">
        <f ca="1">IFERROR(IF(C41="","",IF(C41=301,"1",VLOOKUP(C41,IF(C41&lt;=100,'Enter Closet Order Here'!$F:$H,'Enter Additional Product Here'!$E:$G),IF(C41&lt;=100,3,2),FALSE))),"")</f>
        <v/>
      </c>
      <c r="L41" s="122" t="str">
        <f ca="1">IFERROR(IF(C41=301,"",VLOOKUP(D41,IF(C41&lt;=100,'Enter Closet Order Here'!$Y:$Z,'Enter Additional Product Here'!$G:$H),IF(C41&lt;=100,2,2),FALSE)),"")</f>
        <v/>
      </c>
      <c r="M41" s="122" t="str">
        <f ca="1">IFERROR(IF(C41="","",IF(C41=301,'Print Variations'!$D$5,VLOOKUP(C41,IF(C41&lt;=100,'Enter Closet Order Here'!$F:$L,'Enter Additional Product Here'!$E:$H),IF(C41&lt;=100,7,4),FALSE))),"")</f>
        <v/>
      </c>
      <c r="N41" s="122" t="str">
        <f t="shared" ca="1" si="0"/>
        <v/>
      </c>
      <c r="O41" s="43" t="str">
        <f ca="1">IF(O40&lt;'Print Variations'!$F$5,O40+1,IF(O40='Print Variations'!$F$5,IF('Print Variations'!$F$7=0,IF('Print Variations'!$D$5="$","",IF(IFERROR(MATCH(301,O$13:O40,0),0)&gt;0,"",301)),101),IF(O40&gt;='Print Variations'!$F$7,IF(OR('Print Variations'!$D$5="$",'Print Variations'!$D$5=0),"",IF(IFERROR(MATCH(301,O$13:O40,0),0)&gt;0,"",301)),O40+1)))</f>
        <v/>
      </c>
      <c r="P41" s="25" t="str">
        <f ca="1">IFERROR(IF(O41="","",IF(O41=301,"Sales Tax",VLOOKUP(O41,IF(O41&lt;=100,'Enter Closet Order Here'!$F:$H,'Enter Additional Product Here'!$E:$G),IF(O41&lt;=100,2,3),FALSE))),"")</f>
        <v/>
      </c>
      <c r="Q41" s="219" t="str">
        <f ca="1">IFERROR(IF(IF(O41=301,"Sales Tax",VLOOKUP(P41,IF(O41&lt;=100,'Print Here'!$W:$X,'Enter Additional Product Here'!$G:$M),IF(O41&lt;=100,2,3),FALSE))=0,"",IF(O41=301,"Sales Tax",VLOOKUP(P41,IF(O41&lt;=100,'Print Here'!$W:$X,'Enter Additional Product Here'!$G:$M),IF(O41&lt;=100,2,3),FALSE))),"")</f>
        <v/>
      </c>
      <c r="R41" s="219"/>
      <c r="S41" s="219"/>
      <c r="T41" s="219"/>
      <c r="U41" s="219"/>
      <c r="V41" s="219"/>
      <c r="W41" s="219"/>
      <c r="X41" s="121" t="str">
        <f ca="1">IFERROR(IF(O41="","",IF(O41=301,"1",VLOOKUP(O41,IF(O41&lt;=100,'Enter Closet Order Here'!$F:$H,'Enter Additional Product Here'!$E:$G),IF(O41&lt;=100,3,2),FALSE))),"")</f>
        <v/>
      </c>
      <c r="Y41" s="122" t="str">
        <f ca="1">IFERROR(IF(O41="","",IF(O41=301,'Print Variations'!$D$5,VLOOKUP(O41,IF(O41&lt;=100,'Enter Closet Order Here'!$F:$L,'Enter Additional Product Here'!$E:$H),IF(O41&lt;=100,7,4),FALSE))),"")</f>
        <v/>
      </c>
      <c r="Z41" s="122" t="str">
        <f t="shared" ca="1" si="1"/>
        <v/>
      </c>
      <c r="AD41" s="65" t="s">
        <v>632</v>
      </c>
      <c r="AE41" s="65" t="s">
        <v>1251</v>
      </c>
    </row>
    <row r="42" spans="3:31">
      <c r="C42" s="43" t="str">
        <f ca="1">IF(C41&lt;'Print Variations'!$F$5,C41+1,IF(C41='Print Variations'!$F$5,IF('Print Variations'!$F$7=0,IF('Print Variations'!$D$5="$","",IF(IFERROR(MATCH(301,C$13:C41,0),0)&gt;0,"",301)),101),IF(C41&gt;='Print Variations'!$F$7,IF(OR('Print Variations'!$D$5="$",'Print Variations'!$D$5=0),"",IF(IFERROR(MATCH(301,C$13:C41,0),0)&gt;0,"",301)),C41+1)))</f>
        <v/>
      </c>
      <c r="D42" s="25" t="str">
        <f ca="1">IFERROR(IF(C42="","",IF(C42=301,"Sales Tax",VLOOKUP(C42,IF(C42&lt;=100,'Enter Closet Order Here'!$F:$H,'Enter Additional Product Here'!$E:$G),IF(C42&lt;=100,2,3),FALSE))),"")</f>
        <v/>
      </c>
      <c r="E42" s="219" t="str">
        <f ca="1">IFERROR(IF(IF(C42=301,"Sales Tax",VLOOKUP(D42,IF(C42&lt;=100,'Print Here'!$W:$X,'Enter Additional Product Here'!$G:$M),IF(C42&lt;=100,2,3),FALSE))=0,"",IF(C42=301,"Sales Tax",VLOOKUP(D42,IF(C42&lt;=100,'Print Here'!$W:$X,'Enter Additional Product Here'!$G:$M),IF(C42&lt;=100,2,3),FALSE))),"")</f>
        <v/>
      </c>
      <c r="F42" s="219"/>
      <c r="G42" s="219"/>
      <c r="H42" s="219"/>
      <c r="I42" s="219"/>
      <c r="J42" s="219"/>
      <c r="K42" s="121" t="str">
        <f ca="1">IFERROR(IF(C42="","",IF(C42=301,"1",VLOOKUP(C42,IF(C42&lt;=100,'Enter Closet Order Here'!$F:$H,'Enter Additional Product Here'!$E:$G),IF(C42&lt;=100,3,2),FALSE))),"")</f>
        <v/>
      </c>
      <c r="L42" s="122" t="str">
        <f ca="1">IFERROR(IF(C42=301,"",VLOOKUP(D42,IF(C42&lt;=100,'Enter Closet Order Here'!$Y:$Z,'Enter Additional Product Here'!$G:$H),IF(C42&lt;=100,2,2),FALSE)),"")</f>
        <v/>
      </c>
      <c r="M42" s="122" t="str">
        <f ca="1">IFERROR(IF(C42="","",IF(C42=301,'Print Variations'!$D$5,VLOOKUP(C42,IF(C42&lt;=100,'Enter Closet Order Here'!$F:$L,'Enter Additional Product Here'!$E:$H),IF(C42&lt;=100,7,4),FALSE))),"")</f>
        <v/>
      </c>
      <c r="N42" s="122" t="str">
        <f t="shared" ca="1" si="0"/>
        <v/>
      </c>
      <c r="O42" s="43" t="str">
        <f ca="1">IF(O41&lt;'Print Variations'!$F$5,O41+1,IF(O41='Print Variations'!$F$5,IF('Print Variations'!$F$7=0,IF('Print Variations'!$D$5="$","",IF(IFERROR(MATCH(301,O$13:O41,0),0)&gt;0,"",301)),101),IF(O41&gt;='Print Variations'!$F$7,IF(OR('Print Variations'!$D$5="$",'Print Variations'!$D$5=0),"",IF(IFERROR(MATCH(301,O$13:O41,0),0)&gt;0,"",301)),O41+1)))</f>
        <v/>
      </c>
      <c r="P42" s="25" t="str">
        <f ca="1">IFERROR(IF(O42="","",IF(O42=301,"Sales Tax",VLOOKUP(O42,IF(O42&lt;=100,'Enter Closet Order Here'!$F:$H,'Enter Additional Product Here'!$E:$G),IF(O42&lt;=100,2,3),FALSE))),"")</f>
        <v/>
      </c>
      <c r="Q42" s="219" t="str">
        <f ca="1">IFERROR(IF(IF(O42=301,"Sales Tax",VLOOKUP(P42,IF(O42&lt;=100,'Print Here'!$W:$X,'Enter Additional Product Here'!$G:$M),IF(O42&lt;=100,2,3),FALSE))=0,"",IF(O42=301,"Sales Tax",VLOOKUP(P42,IF(O42&lt;=100,'Print Here'!$W:$X,'Enter Additional Product Here'!$G:$M),IF(O42&lt;=100,2,3),FALSE))),"")</f>
        <v/>
      </c>
      <c r="R42" s="219"/>
      <c r="S42" s="219"/>
      <c r="T42" s="219"/>
      <c r="U42" s="219"/>
      <c r="V42" s="219"/>
      <c r="W42" s="219"/>
      <c r="X42" s="121" t="str">
        <f ca="1">IFERROR(IF(O42="","",IF(O42=301,"1",VLOOKUP(O42,IF(O42&lt;=100,'Enter Closet Order Here'!$F:$H,'Enter Additional Product Here'!$E:$G),IF(O42&lt;=100,3,2),FALSE))),"")</f>
        <v/>
      </c>
      <c r="Y42" s="122" t="str">
        <f ca="1">IFERROR(IF(O42="","",IF(O42=301,'Print Variations'!$D$5,VLOOKUP(O42,IF(O42&lt;=100,'Enter Closet Order Here'!$F:$L,'Enter Additional Product Here'!$E:$H),IF(O42&lt;=100,7,4),FALSE))),"")</f>
        <v/>
      </c>
      <c r="Z42" s="122" t="str">
        <f t="shared" ca="1" si="1"/>
        <v/>
      </c>
      <c r="AD42" s="65" t="s">
        <v>633</v>
      </c>
      <c r="AE42" s="65" t="s">
        <v>1252</v>
      </c>
    </row>
    <row r="43" spans="3:31">
      <c r="C43" s="43" t="str">
        <f ca="1">IF(C42&lt;'Print Variations'!$F$5,C42+1,IF(C42='Print Variations'!$F$5,IF('Print Variations'!$F$7=0,IF('Print Variations'!$D$5="$","",IF(IFERROR(MATCH(301,C$13:C42,0),0)&gt;0,"",301)),101),IF(C42&gt;='Print Variations'!$F$7,IF(OR('Print Variations'!$D$5="$",'Print Variations'!$D$5=0),"",IF(IFERROR(MATCH(301,C$13:C42,0),0)&gt;0,"",301)),C42+1)))</f>
        <v/>
      </c>
      <c r="D43" s="25" t="str">
        <f ca="1">IFERROR(IF(C43="","",IF(C43=301,"Sales Tax",VLOOKUP(C43,IF(C43&lt;=100,'Enter Closet Order Here'!$F:$H,'Enter Additional Product Here'!$E:$G),IF(C43&lt;=100,2,3),FALSE))),"")</f>
        <v/>
      </c>
      <c r="E43" s="219" t="str">
        <f ca="1">IFERROR(IF(IF(C43=301,"Sales Tax",VLOOKUP(D43,IF(C43&lt;=100,'Print Here'!$W:$X,'Enter Additional Product Here'!$G:$M),IF(C43&lt;=100,2,3),FALSE))=0,"",IF(C43=301,"Sales Tax",VLOOKUP(D43,IF(C43&lt;=100,'Print Here'!$W:$X,'Enter Additional Product Here'!$G:$M),IF(C43&lt;=100,2,3),FALSE))),"")</f>
        <v/>
      </c>
      <c r="F43" s="219"/>
      <c r="G43" s="219"/>
      <c r="H43" s="219"/>
      <c r="I43" s="219"/>
      <c r="J43" s="219"/>
      <c r="K43" s="121" t="str">
        <f ca="1">IFERROR(IF(C43="","",IF(C43=301,"1",VLOOKUP(C43,IF(C43&lt;=100,'Enter Closet Order Here'!$F:$H,'Enter Additional Product Here'!$E:$G),IF(C43&lt;=100,3,2),FALSE))),"")</f>
        <v/>
      </c>
      <c r="L43" s="122" t="str">
        <f ca="1">IFERROR(IF(C43=301,"",VLOOKUP(D43,IF(C43&lt;=100,'Enter Closet Order Here'!$Y:$Z,'Enter Additional Product Here'!$G:$H),IF(C43&lt;=100,2,2),FALSE)),"")</f>
        <v/>
      </c>
      <c r="M43" s="122" t="str">
        <f ca="1">IFERROR(IF(C43="","",IF(C43=301,'Print Variations'!$D$5,VLOOKUP(C43,IF(C43&lt;=100,'Enter Closet Order Here'!$F:$L,'Enter Additional Product Here'!$E:$H),IF(C43&lt;=100,7,4),FALSE))),"")</f>
        <v/>
      </c>
      <c r="N43" s="122" t="str">
        <f t="shared" ca="1" si="0"/>
        <v/>
      </c>
      <c r="O43" s="43" t="str">
        <f ca="1">IF(O42&lt;'Print Variations'!$F$5,O42+1,IF(O42='Print Variations'!$F$5,IF('Print Variations'!$F$7=0,IF('Print Variations'!$D$5="$","",IF(IFERROR(MATCH(301,O$13:O42,0),0)&gt;0,"",301)),101),IF(O42&gt;='Print Variations'!$F$7,IF(OR('Print Variations'!$D$5="$",'Print Variations'!$D$5=0),"",IF(IFERROR(MATCH(301,O$13:O42,0),0)&gt;0,"",301)),O42+1)))</f>
        <v/>
      </c>
      <c r="P43" s="25" t="str">
        <f ca="1">IFERROR(IF(O43="","",IF(O43=301,"Sales Tax",VLOOKUP(O43,IF(O43&lt;=100,'Enter Closet Order Here'!$F:$H,'Enter Additional Product Here'!$E:$G),IF(O43&lt;=100,2,3),FALSE))),"")</f>
        <v/>
      </c>
      <c r="Q43" s="219" t="str">
        <f ca="1">IFERROR(IF(IF(O43=301,"Sales Tax",VLOOKUP(P43,IF(O43&lt;=100,'Print Here'!$W:$X,'Enter Additional Product Here'!$G:$M),IF(O43&lt;=100,2,3),FALSE))=0,"",IF(O43=301,"Sales Tax",VLOOKUP(P43,IF(O43&lt;=100,'Print Here'!$W:$X,'Enter Additional Product Here'!$G:$M),IF(O43&lt;=100,2,3),FALSE))),"")</f>
        <v/>
      </c>
      <c r="R43" s="219"/>
      <c r="S43" s="219"/>
      <c r="T43" s="219"/>
      <c r="U43" s="219"/>
      <c r="V43" s="219"/>
      <c r="W43" s="219"/>
      <c r="X43" s="121" t="str">
        <f ca="1">IFERROR(IF(O43="","",IF(O43=301,"1",VLOOKUP(O43,IF(O43&lt;=100,'Enter Closet Order Here'!$F:$H,'Enter Additional Product Here'!$E:$G),IF(O43&lt;=100,3,2),FALSE))),"")</f>
        <v/>
      </c>
      <c r="Y43" s="122" t="str">
        <f ca="1">IFERROR(IF(O43="","",IF(O43=301,'Print Variations'!$D$5,VLOOKUP(O43,IF(O43&lt;=100,'Enter Closet Order Here'!$F:$L,'Enter Additional Product Here'!$E:$H),IF(O43&lt;=100,7,4),FALSE))),"")</f>
        <v/>
      </c>
      <c r="Z43" s="122" t="str">
        <f t="shared" ca="1" si="1"/>
        <v/>
      </c>
      <c r="AD43" s="65" t="s">
        <v>634</v>
      </c>
      <c r="AE43" s="65" t="s">
        <v>1253</v>
      </c>
    </row>
    <row r="44" spans="3:31">
      <c r="C44" s="43" t="str">
        <f ca="1">IF(C43&lt;'Print Variations'!$F$5,C43+1,IF(C43='Print Variations'!$F$5,IF('Print Variations'!$F$7=0,IF('Print Variations'!$D$5="$","",IF(IFERROR(MATCH(301,C$13:C43,0),0)&gt;0,"",301)),101),IF(C43&gt;='Print Variations'!$F$7,IF(OR('Print Variations'!$D$5="$",'Print Variations'!$D$5=0),"",IF(IFERROR(MATCH(301,C$13:C43,0),0)&gt;0,"",301)),C43+1)))</f>
        <v/>
      </c>
      <c r="D44" s="25" t="str">
        <f ca="1">IFERROR(IF(C44="","",IF(C44=301,"Sales Tax",VLOOKUP(C44,IF(C44&lt;=100,'Enter Closet Order Here'!$F:$H,'Enter Additional Product Here'!$E:$G),IF(C44&lt;=100,2,3),FALSE))),"")</f>
        <v/>
      </c>
      <c r="E44" s="219" t="str">
        <f ca="1">IFERROR(IF(IF(C44=301,"Sales Tax",VLOOKUP(D44,IF(C44&lt;=100,'Print Here'!$W:$X,'Enter Additional Product Here'!$G:$M),IF(C44&lt;=100,2,3),FALSE))=0,"",IF(C44=301,"Sales Tax",VLOOKUP(D44,IF(C44&lt;=100,'Print Here'!$W:$X,'Enter Additional Product Here'!$G:$M),IF(C44&lt;=100,2,3),FALSE))),"")</f>
        <v/>
      </c>
      <c r="F44" s="219"/>
      <c r="G44" s="219"/>
      <c r="H44" s="219"/>
      <c r="I44" s="219"/>
      <c r="J44" s="219"/>
      <c r="K44" s="121" t="str">
        <f ca="1">IFERROR(IF(C44="","",IF(C44=301,"1",VLOOKUP(C44,IF(C44&lt;=100,'Enter Closet Order Here'!$F:$H,'Enter Additional Product Here'!$E:$G),IF(C44&lt;=100,3,2),FALSE))),"")</f>
        <v/>
      </c>
      <c r="L44" s="122" t="str">
        <f ca="1">IFERROR(IF(C44=301,"",VLOOKUP(D44,IF(C44&lt;=100,'Enter Closet Order Here'!$Y:$Z,'Enter Additional Product Here'!$G:$H),IF(C44&lt;=100,2,2),FALSE)),"")</f>
        <v/>
      </c>
      <c r="M44" s="122" t="str">
        <f ca="1">IFERROR(IF(C44="","",IF(C44=301,'Print Variations'!$D$5,VLOOKUP(C44,IF(C44&lt;=100,'Enter Closet Order Here'!$F:$L,'Enter Additional Product Here'!$E:$H),IF(C44&lt;=100,7,4),FALSE))),"")</f>
        <v/>
      </c>
      <c r="N44" s="122" t="str">
        <f t="shared" ca="1" si="0"/>
        <v/>
      </c>
      <c r="O44" s="43" t="str">
        <f ca="1">IF(O43&lt;'Print Variations'!$F$5,O43+1,IF(O43='Print Variations'!$F$5,IF('Print Variations'!$F$7=0,IF('Print Variations'!$D$5="$","",IF(IFERROR(MATCH(301,O$13:O43,0),0)&gt;0,"",301)),101),IF(O43&gt;='Print Variations'!$F$7,IF(OR('Print Variations'!$D$5="$",'Print Variations'!$D$5=0),"",IF(IFERROR(MATCH(301,O$13:O43,0),0)&gt;0,"",301)),O43+1)))</f>
        <v/>
      </c>
      <c r="P44" s="25" t="str">
        <f ca="1">IFERROR(IF(O44="","",IF(O44=301,"Sales Tax",VLOOKUP(O44,IF(O44&lt;=100,'Enter Closet Order Here'!$F:$H,'Enter Additional Product Here'!$E:$G),IF(O44&lt;=100,2,3),FALSE))),"")</f>
        <v/>
      </c>
      <c r="Q44" s="219" t="str">
        <f ca="1">IFERROR(IF(IF(O44=301,"Sales Tax",VLOOKUP(P44,IF(O44&lt;=100,'Print Here'!$W:$X,'Enter Additional Product Here'!$G:$M),IF(O44&lt;=100,2,3),FALSE))=0,"",IF(O44=301,"Sales Tax",VLOOKUP(P44,IF(O44&lt;=100,'Print Here'!$W:$X,'Enter Additional Product Here'!$G:$M),IF(O44&lt;=100,2,3),FALSE))),"")</f>
        <v/>
      </c>
      <c r="R44" s="219"/>
      <c r="S44" s="219"/>
      <c r="T44" s="219"/>
      <c r="U44" s="219"/>
      <c r="V44" s="219"/>
      <c r="W44" s="219"/>
      <c r="X44" s="121" t="str">
        <f ca="1">IFERROR(IF(O44="","",IF(O44=301,"1",VLOOKUP(O44,IF(O44&lt;=100,'Enter Closet Order Here'!$F:$H,'Enter Additional Product Here'!$E:$G),IF(O44&lt;=100,3,2),FALSE))),"")</f>
        <v/>
      </c>
      <c r="Y44" s="122" t="str">
        <f ca="1">IFERROR(IF(O44="","",IF(O44=301,'Print Variations'!$D$5,VLOOKUP(O44,IF(O44&lt;=100,'Enter Closet Order Here'!$F:$L,'Enter Additional Product Here'!$E:$H),IF(O44&lt;=100,7,4),FALSE))),"")</f>
        <v/>
      </c>
      <c r="Z44" s="122" t="str">
        <f t="shared" ca="1" si="1"/>
        <v/>
      </c>
      <c r="AD44" s="65" t="s">
        <v>635</v>
      </c>
      <c r="AE44" s="65" t="s">
        <v>1254</v>
      </c>
    </row>
    <row r="45" spans="3:31">
      <c r="C45" s="43" t="str">
        <f ca="1">IF(C44&lt;'Print Variations'!$F$5,C44+1,IF(C44='Print Variations'!$F$5,IF('Print Variations'!$F$7=0,IF('Print Variations'!$D$5="$","",IF(IFERROR(MATCH(301,C$13:C44,0),0)&gt;0,"",301)),101),IF(C44&gt;='Print Variations'!$F$7,IF(OR('Print Variations'!$D$5="$",'Print Variations'!$D$5=0),"",IF(IFERROR(MATCH(301,C$13:C44,0),0)&gt;0,"",301)),C44+1)))</f>
        <v/>
      </c>
      <c r="D45" s="25" t="str">
        <f ca="1">IFERROR(IF(C45="","",IF(C45=301,"Sales Tax",VLOOKUP(C45,IF(C45&lt;=100,'Enter Closet Order Here'!$F:$H,'Enter Additional Product Here'!$E:$G),IF(C45&lt;=100,2,3),FALSE))),"")</f>
        <v/>
      </c>
      <c r="E45" s="219" t="str">
        <f ca="1">IFERROR(IF(IF(C45=301,"Sales Tax",VLOOKUP(D45,IF(C45&lt;=100,'Print Here'!$W:$X,'Enter Additional Product Here'!$G:$M),IF(C45&lt;=100,2,3),FALSE))=0,"",IF(C45=301,"Sales Tax",VLOOKUP(D45,IF(C45&lt;=100,'Print Here'!$W:$X,'Enter Additional Product Here'!$G:$M),IF(C45&lt;=100,2,3),FALSE))),"")</f>
        <v/>
      </c>
      <c r="F45" s="219"/>
      <c r="G45" s="219"/>
      <c r="H45" s="219"/>
      <c r="I45" s="219"/>
      <c r="J45" s="219"/>
      <c r="K45" s="121" t="str">
        <f ca="1">IFERROR(IF(C45="","",IF(C45=301,"1",VLOOKUP(C45,IF(C45&lt;=100,'Enter Closet Order Here'!$F:$H,'Enter Additional Product Here'!$E:$G),IF(C45&lt;=100,3,2),FALSE))),"")</f>
        <v/>
      </c>
      <c r="L45" s="122" t="str">
        <f ca="1">IFERROR(IF(C45=301,"",VLOOKUP(D45,IF(C45&lt;=100,'Enter Closet Order Here'!$Y:$Z,'Enter Additional Product Here'!$G:$H),IF(C45&lt;=100,2,2),FALSE)),"")</f>
        <v/>
      </c>
      <c r="M45" s="122" t="str">
        <f ca="1">IFERROR(IF(C45="","",IF(C45=301,'Print Variations'!$D$5,VLOOKUP(C45,IF(C45&lt;=100,'Enter Closet Order Here'!$F:$L,'Enter Additional Product Here'!$E:$H),IF(C45&lt;=100,7,4),FALSE))),"")</f>
        <v/>
      </c>
      <c r="N45" s="122" t="str">
        <f t="shared" ca="1" si="0"/>
        <v/>
      </c>
      <c r="O45" s="43" t="str">
        <f ca="1">IF(O44&lt;'Print Variations'!$F$5,O44+1,IF(O44='Print Variations'!$F$5,IF('Print Variations'!$F$7=0,IF('Print Variations'!$D$5="$","",IF(IFERROR(MATCH(301,O$13:O44,0),0)&gt;0,"",301)),101),IF(O44&gt;='Print Variations'!$F$7,IF(OR('Print Variations'!$D$5="$",'Print Variations'!$D$5=0),"",IF(IFERROR(MATCH(301,O$13:O44,0),0)&gt;0,"",301)),O44+1)))</f>
        <v/>
      </c>
      <c r="P45" s="25" t="str">
        <f ca="1">IFERROR(IF(O45="","",IF(O45=301,"Sales Tax",VLOOKUP(O45,IF(O45&lt;=100,'Enter Closet Order Here'!$F:$H,'Enter Additional Product Here'!$E:$G),IF(O45&lt;=100,2,3),FALSE))),"")</f>
        <v/>
      </c>
      <c r="Q45" s="219" t="str">
        <f ca="1">IFERROR(IF(IF(O45=301,"Sales Tax",VLOOKUP(P45,IF(O45&lt;=100,'Print Here'!$W:$X,'Enter Additional Product Here'!$G:$M),IF(O45&lt;=100,2,3),FALSE))=0,"",IF(O45=301,"Sales Tax",VLOOKUP(P45,IF(O45&lt;=100,'Print Here'!$W:$X,'Enter Additional Product Here'!$G:$M),IF(O45&lt;=100,2,3),FALSE))),"")</f>
        <v/>
      </c>
      <c r="R45" s="219"/>
      <c r="S45" s="219"/>
      <c r="T45" s="219"/>
      <c r="U45" s="219"/>
      <c r="V45" s="219"/>
      <c r="W45" s="219"/>
      <c r="X45" s="121" t="str">
        <f ca="1">IFERROR(IF(O45="","",IF(O45=301,"1",VLOOKUP(O45,IF(O45&lt;=100,'Enter Closet Order Here'!$F:$H,'Enter Additional Product Here'!$E:$G),IF(O45&lt;=100,3,2),FALSE))),"")</f>
        <v/>
      </c>
      <c r="Y45" s="122" t="str">
        <f ca="1">IFERROR(IF(O45="","",IF(O45=301,'Print Variations'!$D$5,VLOOKUP(O45,IF(O45&lt;=100,'Enter Closet Order Here'!$F:$L,'Enter Additional Product Here'!$E:$H),IF(O45&lt;=100,7,4),FALSE))),"")</f>
        <v/>
      </c>
      <c r="Z45" s="122" t="str">
        <f t="shared" ca="1" si="1"/>
        <v/>
      </c>
      <c r="AD45" s="65" t="s">
        <v>636</v>
      </c>
      <c r="AE45" s="65" t="s">
        <v>1255</v>
      </c>
    </row>
    <row r="46" spans="3:31">
      <c r="C46" s="43" t="str">
        <f ca="1">IF(C45&lt;'Print Variations'!$F$5,C45+1,IF(C45='Print Variations'!$F$5,IF('Print Variations'!$F$7=0,IF('Print Variations'!$D$5="$","",IF(IFERROR(MATCH(301,C$13:C45,0),0)&gt;0,"",301)),101),IF(C45&gt;='Print Variations'!$F$7,IF(OR('Print Variations'!$D$5="$",'Print Variations'!$D$5=0),"",IF(IFERROR(MATCH(301,C$13:C45,0),0)&gt;0,"",301)),C45+1)))</f>
        <v/>
      </c>
      <c r="D46" s="25" t="str">
        <f ca="1">IFERROR(IF(C46="","",IF(C46=301,"Sales Tax",VLOOKUP(C46,IF(C46&lt;=100,'Enter Closet Order Here'!$F:$H,'Enter Additional Product Here'!$E:$G),IF(C46&lt;=100,2,3),FALSE))),"")</f>
        <v/>
      </c>
      <c r="E46" s="219" t="str">
        <f ca="1">IFERROR(IF(IF(C46=301,"Sales Tax",VLOOKUP(D46,IF(C46&lt;=100,'Print Here'!$W:$X,'Enter Additional Product Here'!$G:$M),IF(C46&lt;=100,2,3),FALSE))=0,"",IF(C46=301,"Sales Tax",VLOOKUP(D46,IF(C46&lt;=100,'Print Here'!$W:$X,'Enter Additional Product Here'!$G:$M),IF(C46&lt;=100,2,3),FALSE))),"")</f>
        <v/>
      </c>
      <c r="F46" s="219"/>
      <c r="G46" s="219"/>
      <c r="H46" s="219"/>
      <c r="I46" s="219"/>
      <c r="J46" s="219"/>
      <c r="K46" s="121" t="str">
        <f ca="1">IFERROR(IF(C46="","",IF(C46=301,"1",VLOOKUP(C46,IF(C46&lt;=100,'Enter Closet Order Here'!$F:$H,'Enter Additional Product Here'!$E:$G),IF(C46&lt;=100,3,2),FALSE))),"")</f>
        <v/>
      </c>
      <c r="L46" s="122" t="str">
        <f ca="1">IFERROR(IF(C46=301,"",VLOOKUP(D46,IF(C46&lt;=100,'Enter Closet Order Here'!$Y:$Z,'Enter Additional Product Here'!$G:$H),IF(C46&lt;=100,2,2),FALSE)),"")</f>
        <v/>
      </c>
      <c r="M46" s="122" t="str">
        <f ca="1">IFERROR(IF(C46="","",IF(C46=301,'Print Variations'!$D$5,VLOOKUP(C46,IF(C46&lt;=100,'Enter Closet Order Here'!$F:$L,'Enter Additional Product Here'!$E:$H),IF(C46&lt;=100,7,4),FALSE))),"")</f>
        <v/>
      </c>
      <c r="N46" s="122" t="str">
        <f t="shared" ca="1" si="0"/>
        <v/>
      </c>
      <c r="O46" s="43" t="str">
        <f ca="1">IF(O45&lt;'Print Variations'!$F$5,O45+1,IF(O45='Print Variations'!$F$5,IF('Print Variations'!$F$7=0,IF('Print Variations'!$D$5="$","",IF(IFERROR(MATCH(301,O$13:O45,0),0)&gt;0,"",301)),101),IF(O45&gt;='Print Variations'!$F$7,IF(OR('Print Variations'!$D$5="$",'Print Variations'!$D$5=0),"",IF(IFERROR(MATCH(301,O$13:O45,0),0)&gt;0,"",301)),O45+1)))</f>
        <v/>
      </c>
      <c r="P46" s="25" t="str">
        <f ca="1">IFERROR(IF(O46="","",IF(O46=301,"Sales Tax",VLOOKUP(O46,IF(O46&lt;=100,'Enter Closet Order Here'!$F:$H,'Enter Additional Product Here'!$E:$G),IF(O46&lt;=100,2,3),FALSE))),"")</f>
        <v/>
      </c>
      <c r="Q46" s="219" t="str">
        <f ca="1">IFERROR(IF(IF(O46=301,"Sales Tax",VLOOKUP(P46,IF(O46&lt;=100,'Print Here'!$W:$X,'Enter Additional Product Here'!$G:$M),IF(O46&lt;=100,2,3),FALSE))=0,"",IF(O46=301,"Sales Tax",VLOOKUP(P46,IF(O46&lt;=100,'Print Here'!$W:$X,'Enter Additional Product Here'!$G:$M),IF(O46&lt;=100,2,3),FALSE))),"")</f>
        <v/>
      </c>
      <c r="R46" s="219"/>
      <c r="S46" s="219"/>
      <c r="T46" s="219"/>
      <c r="U46" s="219"/>
      <c r="V46" s="219"/>
      <c r="W46" s="219"/>
      <c r="X46" s="121" t="str">
        <f ca="1">IFERROR(IF(O46="","",IF(O46=301,"1",VLOOKUP(O46,IF(O46&lt;=100,'Enter Closet Order Here'!$F:$H,'Enter Additional Product Here'!$E:$G),IF(O46&lt;=100,3,2),FALSE))),"")</f>
        <v/>
      </c>
      <c r="Y46" s="122" t="str">
        <f ca="1">IFERROR(IF(O46="","",IF(O46=301,'Print Variations'!$D$5,VLOOKUP(O46,IF(O46&lt;=100,'Enter Closet Order Here'!$F:$L,'Enter Additional Product Here'!$E:$H),IF(O46&lt;=100,7,4),FALSE))),"")</f>
        <v/>
      </c>
      <c r="Z46" s="122" t="str">
        <f t="shared" ca="1" si="1"/>
        <v/>
      </c>
      <c r="AD46" s="65" t="s">
        <v>637</v>
      </c>
      <c r="AE46" s="65" t="s">
        <v>1256</v>
      </c>
    </row>
    <row r="47" spans="3:31">
      <c r="C47" s="43" t="str">
        <f ca="1">IF(C46&lt;'Print Variations'!$F$5,C46+1,IF(C46='Print Variations'!$F$5,IF('Print Variations'!$F$7=0,IF('Print Variations'!$D$5="$","",IF(IFERROR(MATCH(301,C$13:C46,0),0)&gt;0,"",301)),101),IF(C46&gt;='Print Variations'!$F$7,IF(OR('Print Variations'!$D$5="$",'Print Variations'!$D$5=0),"",IF(IFERROR(MATCH(301,C$13:C46,0),0)&gt;0,"",301)),C46+1)))</f>
        <v/>
      </c>
      <c r="D47" s="25" t="str">
        <f ca="1">IFERROR(IF(C47="","",IF(C47=301,"Sales Tax",VLOOKUP(C47,IF(C47&lt;=100,'Enter Closet Order Here'!$F:$H,'Enter Additional Product Here'!$E:$G),IF(C47&lt;=100,2,3),FALSE))),"")</f>
        <v/>
      </c>
      <c r="E47" s="219" t="str">
        <f ca="1">IFERROR(IF(IF(C47=301,"Sales Tax",VLOOKUP(D47,IF(C47&lt;=100,'Print Here'!$W:$X,'Enter Additional Product Here'!$G:$M),IF(C47&lt;=100,2,3),FALSE))=0,"",IF(C47=301,"Sales Tax",VLOOKUP(D47,IF(C47&lt;=100,'Print Here'!$W:$X,'Enter Additional Product Here'!$G:$M),IF(C47&lt;=100,2,3),FALSE))),"")</f>
        <v/>
      </c>
      <c r="F47" s="219"/>
      <c r="G47" s="219"/>
      <c r="H47" s="219"/>
      <c r="I47" s="219"/>
      <c r="J47" s="219"/>
      <c r="K47" s="121" t="str">
        <f ca="1">IFERROR(IF(C47="","",IF(C47=301,"1",VLOOKUP(C47,IF(C47&lt;=100,'Enter Closet Order Here'!$F:$H,'Enter Additional Product Here'!$E:$G),IF(C47&lt;=100,3,2),FALSE))),"")</f>
        <v/>
      </c>
      <c r="L47" s="122" t="str">
        <f ca="1">IFERROR(IF(C47=301,"",VLOOKUP(D47,IF(C47&lt;=100,'Enter Closet Order Here'!$Y:$Z,'Enter Additional Product Here'!$G:$H),IF(C47&lt;=100,2,2),FALSE)),"")</f>
        <v/>
      </c>
      <c r="M47" s="122" t="str">
        <f ca="1">IFERROR(IF(C47="","",IF(C47=301,'Print Variations'!$D$5,VLOOKUP(C47,IF(C47&lt;=100,'Enter Closet Order Here'!$F:$L,'Enter Additional Product Here'!$E:$H),IF(C47&lt;=100,7,4),FALSE))),"")</f>
        <v/>
      </c>
      <c r="N47" s="122" t="str">
        <f t="shared" ca="1" si="0"/>
        <v/>
      </c>
      <c r="O47" s="43" t="str">
        <f ca="1">IF(O46&lt;'Print Variations'!$F$5,O46+1,IF(O46='Print Variations'!$F$5,IF('Print Variations'!$F$7=0,IF('Print Variations'!$D$5="$","",IF(IFERROR(MATCH(301,O$13:O46,0),0)&gt;0,"",301)),101),IF(O46&gt;='Print Variations'!$F$7,IF(OR('Print Variations'!$D$5="$",'Print Variations'!$D$5=0),"",IF(IFERROR(MATCH(301,O$13:O46,0),0)&gt;0,"",301)),O46+1)))</f>
        <v/>
      </c>
      <c r="P47" s="25" t="str">
        <f ca="1">IFERROR(IF(O47="","",IF(O47=301,"Sales Tax",VLOOKUP(O47,IF(O47&lt;=100,'Enter Closet Order Here'!$F:$H,'Enter Additional Product Here'!$E:$G),IF(O47&lt;=100,2,3),FALSE))),"")</f>
        <v/>
      </c>
      <c r="Q47" s="219" t="str">
        <f ca="1">IFERROR(IF(IF(O47=301,"Sales Tax",VLOOKUP(P47,IF(O47&lt;=100,'Print Here'!$W:$X,'Enter Additional Product Here'!$G:$M),IF(O47&lt;=100,2,3),FALSE))=0,"",IF(O47=301,"Sales Tax",VLOOKUP(P47,IF(O47&lt;=100,'Print Here'!$W:$X,'Enter Additional Product Here'!$G:$M),IF(O47&lt;=100,2,3),FALSE))),"")</f>
        <v/>
      </c>
      <c r="R47" s="219"/>
      <c r="S47" s="219"/>
      <c r="T47" s="219"/>
      <c r="U47" s="219"/>
      <c r="V47" s="219"/>
      <c r="W47" s="219"/>
      <c r="X47" s="121" t="str">
        <f ca="1">IFERROR(IF(O47="","",IF(O47=301,"1",VLOOKUP(O47,IF(O47&lt;=100,'Enter Closet Order Here'!$F:$H,'Enter Additional Product Here'!$E:$G),IF(O47&lt;=100,3,2),FALSE))),"")</f>
        <v/>
      </c>
      <c r="Y47" s="122" t="str">
        <f ca="1">IFERROR(IF(O47="","",IF(O47=301,'Print Variations'!$D$5,VLOOKUP(O47,IF(O47&lt;=100,'Enter Closet Order Here'!$F:$L,'Enter Additional Product Here'!$E:$H),IF(O47&lt;=100,7,4),FALSE))),"")</f>
        <v/>
      </c>
      <c r="Z47" s="122" t="str">
        <f t="shared" ca="1" si="1"/>
        <v/>
      </c>
      <c r="AD47" s="65" t="s">
        <v>638</v>
      </c>
      <c r="AE47" s="65" t="s">
        <v>1257</v>
      </c>
    </row>
    <row r="48" spans="3:31">
      <c r="C48" s="43" t="str">
        <f ca="1">IF(C47&lt;'Print Variations'!$F$5,C47+1,IF(C47='Print Variations'!$F$5,IF('Print Variations'!$F$7=0,IF('Print Variations'!$D$5="$","",IF(IFERROR(MATCH(301,C$13:C47,0),0)&gt;0,"",301)),101),IF(C47&gt;='Print Variations'!$F$7,IF(OR('Print Variations'!$D$5="$",'Print Variations'!$D$5=0),"",IF(IFERROR(MATCH(301,C$13:C47,0),0)&gt;0,"",301)),C47+1)))</f>
        <v/>
      </c>
      <c r="D48" s="25" t="str">
        <f ca="1">IFERROR(IF(C48="","",IF(C48=301,"Sales Tax",VLOOKUP(C48,IF(C48&lt;=100,'Enter Closet Order Here'!$F:$H,'Enter Additional Product Here'!$E:$G),IF(C48&lt;=100,2,3),FALSE))),"")</f>
        <v/>
      </c>
      <c r="E48" s="219" t="str">
        <f ca="1">IFERROR(IF(IF(C48=301,"Sales Tax",VLOOKUP(D48,IF(C48&lt;=100,'Print Here'!$W:$X,'Enter Additional Product Here'!$G:$M),IF(C48&lt;=100,2,3),FALSE))=0,"",IF(C48=301,"Sales Tax",VLOOKUP(D48,IF(C48&lt;=100,'Print Here'!$W:$X,'Enter Additional Product Here'!$G:$M),IF(C48&lt;=100,2,3),FALSE))),"")</f>
        <v/>
      </c>
      <c r="F48" s="219"/>
      <c r="G48" s="219"/>
      <c r="H48" s="219"/>
      <c r="I48" s="219"/>
      <c r="J48" s="219"/>
      <c r="K48" s="121" t="str">
        <f ca="1">IFERROR(IF(C48="","",IF(C48=301,"1",VLOOKUP(C48,IF(C48&lt;=100,'Enter Closet Order Here'!$F:$H,'Enter Additional Product Here'!$E:$G),IF(C48&lt;=100,3,2),FALSE))),"")</f>
        <v/>
      </c>
      <c r="L48" s="122" t="str">
        <f ca="1">IFERROR(IF(C48=301,"",VLOOKUP(D48,IF(C48&lt;=100,'Enter Closet Order Here'!$Y:$Z,'Enter Additional Product Here'!$G:$H),IF(C48&lt;=100,2,2),FALSE)),"")</f>
        <v/>
      </c>
      <c r="M48" s="122" t="str">
        <f ca="1">IFERROR(IF(C48="","",IF(C48=301,'Print Variations'!$D$5,VLOOKUP(C48,IF(C48&lt;=100,'Enter Closet Order Here'!$F:$L,'Enter Additional Product Here'!$E:$H),IF(C48&lt;=100,7,4),FALSE))),"")</f>
        <v/>
      </c>
      <c r="N48" s="122" t="str">
        <f t="shared" ca="1" si="0"/>
        <v/>
      </c>
      <c r="O48" s="43" t="str">
        <f ca="1">IF(O47&lt;'Print Variations'!$F$5,O47+1,IF(O47='Print Variations'!$F$5,IF('Print Variations'!$F$7=0,IF('Print Variations'!$D$5="$","",IF(IFERROR(MATCH(301,O$13:O47,0),0)&gt;0,"",301)),101),IF(O47&gt;='Print Variations'!$F$7,IF(OR('Print Variations'!$D$5="$",'Print Variations'!$D$5=0),"",IF(IFERROR(MATCH(301,O$13:O47,0),0)&gt;0,"",301)),O47+1)))</f>
        <v/>
      </c>
      <c r="P48" s="25" t="str">
        <f ca="1">IFERROR(IF(O48="","",IF(O48=301,"Sales Tax",VLOOKUP(O48,IF(O48&lt;=100,'Enter Closet Order Here'!$F:$H,'Enter Additional Product Here'!$E:$G),IF(O48&lt;=100,2,3),FALSE))),"")</f>
        <v/>
      </c>
      <c r="Q48" s="219" t="str">
        <f ca="1">IFERROR(IF(IF(O48=301,"Sales Tax",VLOOKUP(P48,IF(O48&lt;=100,'Print Here'!$W:$X,'Enter Additional Product Here'!$G:$M),IF(O48&lt;=100,2,3),FALSE))=0,"",IF(O48=301,"Sales Tax",VLOOKUP(P48,IF(O48&lt;=100,'Print Here'!$W:$X,'Enter Additional Product Here'!$G:$M),IF(O48&lt;=100,2,3),FALSE))),"")</f>
        <v/>
      </c>
      <c r="R48" s="219"/>
      <c r="S48" s="219"/>
      <c r="T48" s="219"/>
      <c r="U48" s="219"/>
      <c r="V48" s="219"/>
      <c r="W48" s="219"/>
      <c r="X48" s="121" t="str">
        <f ca="1">IFERROR(IF(O48="","",IF(O48=301,"1",VLOOKUP(O48,IF(O48&lt;=100,'Enter Closet Order Here'!$F:$H,'Enter Additional Product Here'!$E:$G),IF(O48&lt;=100,3,2),FALSE))),"")</f>
        <v/>
      </c>
      <c r="Y48" s="122" t="str">
        <f ca="1">IFERROR(IF(O48="","",IF(O48=301,'Print Variations'!$D$5,VLOOKUP(O48,IF(O48&lt;=100,'Enter Closet Order Here'!$F:$L,'Enter Additional Product Here'!$E:$H),IF(O48&lt;=100,7,4),FALSE))),"")</f>
        <v/>
      </c>
      <c r="Z48" s="122" t="str">
        <f t="shared" ca="1" si="1"/>
        <v/>
      </c>
      <c r="AD48" s="65" t="s">
        <v>639</v>
      </c>
      <c r="AE48" s="65" t="s">
        <v>1258</v>
      </c>
    </row>
    <row r="49" spans="3:31">
      <c r="C49" s="43" t="str">
        <f ca="1">IF(C48&lt;'Print Variations'!$F$5,C48+1,IF(C48='Print Variations'!$F$5,IF('Print Variations'!$F$7=0,IF('Print Variations'!$D$5="$","",IF(IFERROR(MATCH(301,C$13:C48,0),0)&gt;0,"",301)),101),IF(C48&gt;='Print Variations'!$F$7,IF(OR('Print Variations'!$D$5="$",'Print Variations'!$D$5=0),"",IF(IFERROR(MATCH(301,C$13:C48,0),0)&gt;0,"",301)),C48+1)))</f>
        <v/>
      </c>
      <c r="D49" s="25" t="str">
        <f ca="1">IFERROR(IF(C49="","",IF(C49=301,"Sales Tax",VLOOKUP(C49,IF(C49&lt;=100,'Enter Closet Order Here'!$F:$H,'Enter Additional Product Here'!$E:$G),IF(C49&lt;=100,2,3),FALSE))),"")</f>
        <v/>
      </c>
      <c r="E49" s="219" t="str">
        <f ca="1">IFERROR(IF(IF(C49=301,"Sales Tax",VLOOKUP(D49,IF(C49&lt;=100,'Print Here'!$W:$X,'Enter Additional Product Here'!$G:$M),IF(C49&lt;=100,2,3),FALSE))=0,"",IF(C49=301,"Sales Tax",VLOOKUP(D49,IF(C49&lt;=100,'Print Here'!$W:$X,'Enter Additional Product Here'!$G:$M),IF(C49&lt;=100,2,3),FALSE))),"")</f>
        <v/>
      </c>
      <c r="F49" s="219"/>
      <c r="G49" s="219"/>
      <c r="H49" s="219"/>
      <c r="I49" s="219"/>
      <c r="J49" s="219"/>
      <c r="K49" s="121" t="str">
        <f ca="1">IFERROR(IF(C49="","",IF(C49=301,"1",VLOOKUP(C49,IF(C49&lt;=100,'Enter Closet Order Here'!$F:$H,'Enter Additional Product Here'!$E:$G),IF(C49&lt;=100,3,2),FALSE))),"")</f>
        <v/>
      </c>
      <c r="L49" s="122" t="str">
        <f ca="1">IFERROR(IF(C49=301,"",VLOOKUP(D49,IF(C49&lt;=100,'Enter Closet Order Here'!$Y:$Z,'Enter Additional Product Here'!$G:$H),IF(C49&lt;=100,2,2),FALSE)),"")</f>
        <v/>
      </c>
      <c r="M49" s="122" t="str">
        <f ca="1">IFERROR(IF(C49="","",IF(C49=301,'Print Variations'!$D$5,VLOOKUP(C49,IF(C49&lt;=100,'Enter Closet Order Here'!$F:$L,'Enter Additional Product Here'!$E:$H),IF(C49&lt;=100,7,4),FALSE))),"")</f>
        <v/>
      </c>
      <c r="N49" s="122" t="str">
        <f t="shared" ca="1" si="0"/>
        <v/>
      </c>
      <c r="O49" s="43" t="str">
        <f ca="1">IF(O48&lt;'Print Variations'!$F$5,O48+1,IF(O48='Print Variations'!$F$5,IF('Print Variations'!$F$7=0,IF('Print Variations'!$D$5="$","",IF(IFERROR(MATCH(301,O$13:O48,0),0)&gt;0,"",301)),101),IF(O48&gt;='Print Variations'!$F$7,IF(OR('Print Variations'!$D$5="$",'Print Variations'!$D$5=0),"",IF(IFERROR(MATCH(301,O$13:O48,0),0)&gt;0,"",301)),O48+1)))</f>
        <v/>
      </c>
      <c r="P49" s="25" t="str">
        <f ca="1">IFERROR(IF(O49="","",IF(O49=301,"Sales Tax",VLOOKUP(O49,IF(O49&lt;=100,'Enter Closet Order Here'!$F:$H,'Enter Additional Product Here'!$E:$G),IF(O49&lt;=100,2,3),FALSE))),"")</f>
        <v/>
      </c>
      <c r="Q49" s="219" t="str">
        <f ca="1">IFERROR(IF(IF(O49=301,"Sales Tax",VLOOKUP(P49,IF(O49&lt;=100,'Print Here'!$W:$X,'Enter Additional Product Here'!$G:$M),IF(O49&lt;=100,2,3),FALSE))=0,"",IF(O49=301,"Sales Tax",VLOOKUP(P49,IF(O49&lt;=100,'Print Here'!$W:$X,'Enter Additional Product Here'!$G:$M),IF(O49&lt;=100,2,3),FALSE))),"")</f>
        <v/>
      </c>
      <c r="R49" s="219"/>
      <c r="S49" s="219"/>
      <c r="T49" s="219"/>
      <c r="U49" s="219"/>
      <c r="V49" s="219"/>
      <c r="W49" s="219"/>
      <c r="X49" s="121" t="str">
        <f ca="1">IFERROR(IF(O49="","",IF(O49=301,"1",VLOOKUP(O49,IF(O49&lt;=100,'Enter Closet Order Here'!$F:$H,'Enter Additional Product Here'!$E:$G),IF(O49&lt;=100,3,2),FALSE))),"")</f>
        <v/>
      </c>
      <c r="Y49" s="122" t="str">
        <f ca="1">IFERROR(IF(O49="","",IF(O49=301,'Print Variations'!$D$5,VLOOKUP(O49,IF(O49&lt;=100,'Enter Closet Order Here'!$F:$L,'Enter Additional Product Here'!$E:$H),IF(O49&lt;=100,7,4),FALSE))),"")</f>
        <v/>
      </c>
      <c r="Z49" s="122" t="str">
        <f t="shared" ca="1" si="1"/>
        <v/>
      </c>
      <c r="AD49" s="65" t="s">
        <v>640</v>
      </c>
      <c r="AE49" s="65" t="s">
        <v>1259</v>
      </c>
    </row>
    <row r="50" spans="3:31">
      <c r="C50" s="43" t="str">
        <f ca="1">IF(C49&lt;'Print Variations'!$F$5,C49+1,IF(C49='Print Variations'!$F$5,IF('Print Variations'!$F$7=0,IF('Print Variations'!$D$5="$","",IF(IFERROR(MATCH(301,C$13:C49,0),0)&gt;0,"",301)),101),IF(C49&gt;='Print Variations'!$F$7,IF(OR('Print Variations'!$D$5="$",'Print Variations'!$D$5=0),"",IF(IFERROR(MATCH(301,C$13:C49,0),0)&gt;0,"",301)),C49+1)))</f>
        <v/>
      </c>
      <c r="D50" s="25" t="str">
        <f ca="1">IFERROR(IF(C50="","",IF(C50=301,"Sales Tax",VLOOKUP(C50,IF(C50&lt;=100,'Enter Closet Order Here'!$F:$H,'Enter Additional Product Here'!$E:$G),IF(C50&lt;=100,2,3),FALSE))),"")</f>
        <v/>
      </c>
      <c r="E50" s="219" t="str">
        <f ca="1">IFERROR(IF(IF(C50=301,"Sales Tax",VLOOKUP(D50,IF(C50&lt;=100,'Print Here'!$W:$X,'Enter Additional Product Here'!$G:$M),IF(C50&lt;=100,2,3),FALSE))=0,"",IF(C50=301,"Sales Tax",VLOOKUP(D50,IF(C50&lt;=100,'Print Here'!$W:$X,'Enter Additional Product Here'!$G:$M),IF(C50&lt;=100,2,3),FALSE))),"")</f>
        <v/>
      </c>
      <c r="F50" s="219"/>
      <c r="G50" s="219"/>
      <c r="H50" s="219"/>
      <c r="I50" s="219"/>
      <c r="J50" s="219"/>
      <c r="K50" s="121" t="str">
        <f ca="1">IFERROR(IF(C50="","",IF(C50=301,"1",VLOOKUP(C50,IF(C50&lt;=100,'Enter Closet Order Here'!$F:$H,'Enter Additional Product Here'!$E:$G),IF(C50&lt;=100,3,2),FALSE))),"")</f>
        <v/>
      </c>
      <c r="L50" s="122" t="str">
        <f ca="1">IFERROR(IF(C50=301,"",VLOOKUP(D50,IF(C50&lt;=100,'Enter Closet Order Here'!$Y:$Z,'Enter Additional Product Here'!$G:$H),IF(C50&lt;=100,2,2),FALSE)),"")</f>
        <v/>
      </c>
      <c r="M50" s="122" t="str">
        <f ca="1">IFERROR(IF(C50="","",IF(C50=301,'Print Variations'!$D$5,VLOOKUP(C50,IF(C50&lt;=100,'Enter Closet Order Here'!$F:$L,'Enter Additional Product Here'!$E:$H),IF(C50&lt;=100,7,4),FALSE))),"")</f>
        <v/>
      </c>
      <c r="N50" s="122" t="str">
        <f t="shared" ca="1" si="0"/>
        <v/>
      </c>
      <c r="O50" s="43" t="str">
        <f ca="1">IF(O49&lt;'Print Variations'!$F$5,O49+1,IF(O49='Print Variations'!$F$5,IF('Print Variations'!$F$7=0,IF('Print Variations'!$D$5="$","",IF(IFERROR(MATCH(301,O$13:O49,0),0)&gt;0,"",301)),101),IF(O49&gt;='Print Variations'!$F$7,IF(OR('Print Variations'!$D$5="$",'Print Variations'!$D$5=0),"",IF(IFERROR(MATCH(301,O$13:O49,0),0)&gt;0,"",301)),O49+1)))</f>
        <v/>
      </c>
      <c r="P50" s="25" t="str">
        <f ca="1">IFERROR(IF(O50="","",IF(O50=301,"Sales Tax",VLOOKUP(O50,IF(O50&lt;=100,'Enter Closet Order Here'!$F:$H,'Enter Additional Product Here'!$E:$G),IF(O50&lt;=100,2,3),FALSE))),"")</f>
        <v/>
      </c>
      <c r="Q50" s="219" t="str">
        <f ca="1">IFERROR(IF(IF(O50=301,"Sales Tax",VLOOKUP(P50,IF(O50&lt;=100,'Print Here'!$W:$X,'Enter Additional Product Here'!$G:$M),IF(O50&lt;=100,2,3),FALSE))=0,"",IF(O50=301,"Sales Tax",VLOOKUP(P50,IF(O50&lt;=100,'Print Here'!$W:$X,'Enter Additional Product Here'!$G:$M),IF(O50&lt;=100,2,3),FALSE))),"")</f>
        <v/>
      </c>
      <c r="R50" s="219"/>
      <c r="S50" s="219"/>
      <c r="T50" s="219"/>
      <c r="U50" s="219"/>
      <c r="V50" s="219"/>
      <c r="W50" s="219"/>
      <c r="X50" s="121" t="str">
        <f ca="1">IFERROR(IF(O50="","",IF(O50=301,"1",VLOOKUP(O50,IF(O50&lt;=100,'Enter Closet Order Here'!$F:$H,'Enter Additional Product Here'!$E:$G),IF(O50&lt;=100,3,2),FALSE))),"")</f>
        <v/>
      </c>
      <c r="Y50" s="122" t="str">
        <f ca="1">IFERROR(IF(O50="","",IF(O50=301,'Print Variations'!$D$5,VLOOKUP(O50,IF(O50&lt;=100,'Enter Closet Order Here'!$F:$L,'Enter Additional Product Here'!$E:$H),IF(O50&lt;=100,7,4),FALSE))),"")</f>
        <v/>
      </c>
      <c r="Z50" s="122" t="str">
        <f t="shared" ca="1" si="1"/>
        <v/>
      </c>
      <c r="AD50" s="65" t="s">
        <v>641</v>
      </c>
      <c r="AE50" s="65" t="s">
        <v>1260</v>
      </c>
    </row>
    <row r="51" spans="3:31">
      <c r="C51" s="43" t="str">
        <f ca="1">IF(C50&lt;'Print Variations'!$F$5,C50+1,IF(C50='Print Variations'!$F$5,IF('Print Variations'!$F$7=0,IF('Print Variations'!$D$5="$","",IF(IFERROR(MATCH(301,C$13:C50,0),0)&gt;0,"",301)),101),IF(C50&gt;='Print Variations'!$F$7,IF(OR('Print Variations'!$D$5="$",'Print Variations'!$D$5=0),"",IF(IFERROR(MATCH(301,C$13:C50,0),0)&gt;0,"",301)),C50+1)))</f>
        <v/>
      </c>
      <c r="D51" s="25" t="str">
        <f ca="1">IFERROR(IF(C51="","",IF(C51=301,"Sales Tax",VLOOKUP(C51,IF(C51&lt;=100,'Enter Closet Order Here'!$F:$H,'Enter Additional Product Here'!$E:$G),IF(C51&lt;=100,2,3),FALSE))),"")</f>
        <v/>
      </c>
      <c r="E51" s="219" t="str">
        <f ca="1">IFERROR(IF(IF(C51=301,"Sales Tax",VLOOKUP(D51,IF(C51&lt;=100,'Print Here'!$W:$X,'Enter Additional Product Here'!$G:$M),IF(C51&lt;=100,2,3),FALSE))=0,"",IF(C51=301,"Sales Tax",VLOOKUP(D51,IF(C51&lt;=100,'Print Here'!$W:$X,'Enter Additional Product Here'!$G:$M),IF(C51&lt;=100,2,3),FALSE))),"")</f>
        <v/>
      </c>
      <c r="F51" s="219"/>
      <c r="G51" s="219"/>
      <c r="H51" s="219"/>
      <c r="I51" s="219"/>
      <c r="J51" s="219"/>
      <c r="K51" s="121" t="str">
        <f ca="1">IFERROR(IF(C51="","",IF(C51=301,"1",VLOOKUP(C51,IF(C51&lt;=100,'Enter Closet Order Here'!$F:$H,'Enter Additional Product Here'!$E:$G),IF(C51&lt;=100,3,2),FALSE))),"")</f>
        <v/>
      </c>
      <c r="L51" s="122" t="str">
        <f ca="1">IFERROR(IF(C51=301,"",VLOOKUP(D51,IF(C51&lt;=100,'Enter Closet Order Here'!$Y:$Z,'Enter Additional Product Here'!$G:$H),IF(C51&lt;=100,2,2),FALSE)),"")</f>
        <v/>
      </c>
      <c r="M51" s="122" t="str">
        <f ca="1">IFERROR(IF(C51="","",IF(C51=301,'Print Variations'!$D$5,VLOOKUP(C51,IF(C51&lt;=100,'Enter Closet Order Here'!$F:$L,'Enter Additional Product Here'!$E:$H),IF(C51&lt;=100,7,4),FALSE))),"")</f>
        <v/>
      </c>
      <c r="N51" s="122" t="str">
        <f t="shared" ca="1" si="0"/>
        <v/>
      </c>
      <c r="O51" s="43" t="str">
        <f ca="1">IF(O50&lt;'Print Variations'!$F$5,O50+1,IF(O50='Print Variations'!$F$5,IF('Print Variations'!$F$7=0,IF('Print Variations'!$D$5="$","",IF(IFERROR(MATCH(301,O$13:O50,0),0)&gt;0,"",301)),101),IF(O50&gt;='Print Variations'!$F$7,IF(OR('Print Variations'!$D$5="$",'Print Variations'!$D$5=0),"",IF(IFERROR(MATCH(301,O$13:O50,0),0)&gt;0,"",301)),O50+1)))</f>
        <v/>
      </c>
      <c r="P51" s="25" t="str">
        <f ca="1">IFERROR(IF(O51="","",IF(O51=301,"Sales Tax",VLOOKUP(O51,IF(O51&lt;=100,'Enter Closet Order Here'!$F:$H,'Enter Additional Product Here'!$E:$G),IF(O51&lt;=100,2,3),FALSE))),"")</f>
        <v/>
      </c>
      <c r="Q51" s="219" t="str">
        <f ca="1">IFERROR(IF(IF(O51=301,"Sales Tax",VLOOKUP(P51,IF(O51&lt;=100,'Print Here'!$W:$X,'Enter Additional Product Here'!$G:$M),IF(O51&lt;=100,2,3),FALSE))=0,"",IF(O51=301,"Sales Tax",VLOOKUP(P51,IF(O51&lt;=100,'Print Here'!$W:$X,'Enter Additional Product Here'!$G:$M),IF(O51&lt;=100,2,3),FALSE))),"")</f>
        <v/>
      </c>
      <c r="R51" s="219"/>
      <c r="S51" s="219"/>
      <c r="T51" s="219"/>
      <c r="U51" s="219"/>
      <c r="V51" s="219"/>
      <c r="W51" s="219"/>
      <c r="X51" s="121" t="str">
        <f ca="1">IFERROR(IF(O51="","",IF(O51=301,"1",VLOOKUP(O51,IF(O51&lt;=100,'Enter Closet Order Here'!$F:$H,'Enter Additional Product Here'!$E:$G),IF(O51&lt;=100,3,2),FALSE))),"")</f>
        <v/>
      </c>
      <c r="Y51" s="122" t="str">
        <f ca="1">IFERROR(IF(O51="","",IF(O51=301,'Print Variations'!$D$5,VLOOKUP(O51,IF(O51&lt;=100,'Enter Closet Order Here'!$F:$L,'Enter Additional Product Here'!$E:$H),IF(O51&lt;=100,7,4),FALSE))),"")</f>
        <v/>
      </c>
      <c r="Z51" s="122" t="str">
        <f t="shared" ca="1" si="1"/>
        <v/>
      </c>
      <c r="AD51" s="65" t="s">
        <v>642</v>
      </c>
      <c r="AE51" s="65" t="s">
        <v>1261</v>
      </c>
    </row>
    <row r="52" spans="3:31">
      <c r="C52" s="43" t="str">
        <f ca="1">IF(C51&lt;'Print Variations'!$F$5,C51+1,IF(C51='Print Variations'!$F$5,IF('Print Variations'!$F$7=0,IF('Print Variations'!$D$5="$","",IF(IFERROR(MATCH(301,C$13:C51,0),0)&gt;0,"",301)),101),IF(C51&gt;='Print Variations'!$F$7,IF(OR('Print Variations'!$D$5="$",'Print Variations'!$D$5=0),"",IF(IFERROR(MATCH(301,C$13:C51,0),0)&gt;0,"",301)),C51+1)))</f>
        <v/>
      </c>
      <c r="D52" s="25" t="str">
        <f ca="1">IFERROR(IF(C52="","",IF(C52=301,"Sales Tax",VLOOKUP(C52,IF(C52&lt;=100,'Enter Closet Order Here'!$F:$H,'Enter Additional Product Here'!$E:$G),IF(C52&lt;=100,2,3),FALSE))),"")</f>
        <v/>
      </c>
      <c r="E52" s="219" t="str">
        <f ca="1">IFERROR(IF(IF(C52=301,"Sales Tax",VLOOKUP(D52,IF(C52&lt;=100,'Print Here'!$W:$X,'Enter Additional Product Here'!$G:$M),IF(C52&lt;=100,2,3),FALSE))=0,"",IF(C52=301,"Sales Tax",VLOOKUP(D52,IF(C52&lt;=100,'Print Here'!$W:$X,'Enter Additional Product Here'!$G:$M),IF(C52&lt;=100,2,3),FALSE))),"")</f>
        <v/>
      </c>
      <c r="F52" s="219"/>
      <c r="G52" s="219"/>
      <c r="H52" s="219"/>
      <c r="I52" s="219"/>
      <c r="J52" s="219"/>
      <c r="K52" s="121" t="str">
        <f ca="1">IFERROR(IF(C52="","",IF(C52=301,"1",VLOOKUP(C52,IF(C52&lt;=100,'Enter Closet Order Here'!$F:$H,'Enter Additional Product Here'!$E:$G),IF(C52&lt;=100,3,2),FALSE))),"")</f>
        <v/>
      </c>
      <c r="L52" s="122" t="str">
        <f ca="1">IFERROR(IF(C52=301,"",VLOOKUP(D52,IF(C52&lt;=100,'Enter Closet Order Here'!$Y:$Z,'Enter Additional Product Here'!$G:$H),IF(C52&lt;=100,2,2),FALSE)),"")</f>
        <v/>
      </c>
      <c r="M52" s="122" t="str">
        <f ca="1">IFERROR(IF(C52="","",IF(C52=301,'Print Variations'!$D$5,VLOOKUP(C52,IF(C52&lt;=100,'Enter Closet Order Here'!$F:$L,'Enter Additional Product Here'!$E:$H),IF(C52&lt;=100,7,4),FALSE))),"")</f>
        <v/>
      </c>
      <c r="N52" s="122" t="str">
        <f t="shared" ca="1" si="0"/>
        <v/>
      </c>
      <c r="O52" s="43" t="str">
        <f ca="1">IF(O51&lt;'Print Variations'!$F$5,O51+1,IF(O51='Print Variations'!$F$5,IF('Print Variations'!$F$7=0,IF('Print Variations'!$D$5="$","",IF(IFERROR(MATCH(301,O$13:O51,0),0)&gt;0,"",301)),101),IF(O51&gt;='Print Variations'!$F$7,IF(OR('Print Variations'!$D$5="$",'Print Variations'!$D$5=0),"",IF(IFERROR(MATCH(301,O$13:O51,0),0)&gt;0,"",301)),O51+1)))</f>
        <v/>
      </c>
      <c r="P52" s="25" t="str">
        <f ca="1">IFERROR(IF(O52="","",IF(O52=301,"Sales Tax",VLOOKUP(O52,IF(O52&lt;=100,'Enter Closet Order Here'!$F:$H,'Enter Additional Product Here'!$E:$G),IF(O52&lt;=100,2,3),FALSE))),"")</f>
        <v/>
      </c>
      <c r="Q52" s="219" t="str">
        <f ca="1">IFERROR(IF(IF(O52=301,"Sales Tax",VLOOKUP(P52,IF(O52&lt;=100,'Print Here'!$W:$X,'Enter Additional Product Here'!$G:$M),IF(O52&lt;=100,2,3),FALSE))=0,"",IF(O52=301,"Sales Tax",VLOOKUP(P52,IF(O52&lt;=100,'Print Here'!$W:$X,'Enter Additional Product Here'!$G:$M),IF(O52&lt;=100,2,3),FALSE))),"")</f>
        <v/>
      </c>
      <c r="R52" s="219"/>
      <c r="S52" s="219"/>
      <c r="T52" s="219"/>
      <c r="U52" s="219"/>
      <c r="V52" s="219"/>
      <c r="W52" s="219"/>
      <c r="X52" s="121" t="str">
        <f ca="1">IFERROR(IF(O52="","",IF(O52=301,"1",VLOOKUP(O52,IF(O52&lt;=100,'Enter Closet Order Here'!$F:$H,'Enter Additional Product Here'!$E:$G),IF(O52&lt;=100,3,2),FALSE))),"")</f>
        <v/>
      </c>
      <c r="Y52" s="122" t="str">
        <f ca="1">IFERROR(IF(O52="","",IF(O52=301,'Print Variations'!$D$5,VLOOKUP(O52,IF(O52&lt;=100,'Enter Closet Order Here'!$F:$L,'Enter Additional Product Here'!$E:$H),IF(O52&lt;=100,7,4),FALSE))),"")</f>
        <v/>
      </c>
      <c r="Z52" s="122" t="str">
        <f t="shared" ca="1" si="1"/>
        <v/>
      </c>
      <c r="AD52" s="65" t="s">
        <v>643</v>
      </c>
      <c r="AE52" s="65" t="s">
        <v>1262</v>
      </c>
    </row>
    <row r="53" spans="3:31">
      <c r="C53" s="43" t="str">
        <f ca="1">IF(C52&lt;'Print Variations'!$F$5,C52+1,IF(C52='Print Variations'!$F$5,IF('Print Variations'!$F$7=0,IF('Print Variations'!$D$5="$","",IF(IFERROR(MATCH(301,C$13:C52,0),0)&gt;0,"",301)),101),IF(C52&gt;='Print Variations'!$F$7,IF(OR('Print Variations'!$D$5="$",'Print Variations'!$D$5=0),"",IF(IFERROR(MATCH(301,C$13:C52,0),0)&gt;0,"",301)),C52+1)))</f>
        <v/>
      </c>
      <c r="D53" s="25" t="str">
        <f ca="1">IFERROR(IF(C53="","",IF(C53=301,"Sales Tax",VLOOKUP(C53,IF(C53&lt;=100,'Enter Closet Order Here'!$F:$H,'Enter Additional Product Here'!$E:$G),IF(C53&lt;=100,2,3),FALSE))),"")</f>
        <v/>
      </c>
      <c r="E53" s="219" t="str">
        <f ca="1">IFERROR(IF(IF(C53=301,"Sales Tax",VLOOKUP(D53,IF(C53&lt;=100,'Print Here'!$W:$X,'Enter Additional Product Here'!$G:$M),IF(C53&lt;=100,2,3),FALSE))=0,"",IF(C53=301,"Sales Tax",VLOOKUP(D53,IF(C53&lt;=100,'Print Here'!$W:$X,'Enter Additional Product Here'!$G:$M),IF(C53&lt;=100,2,3),FALSE))),"")</f>
        <v/>
      </c>
      <c r="F53" s="219"/>
      <c r="G53" s="219"/>
      <c r="H53" s="219"/>
      <c r="I53" s="219"/>
      <c r="J53" s="219"/>
      <c r="K53" s="121" t="str">
        <f ca="1">IFERROR(IF(C53="","",IF(C53=301,"1",VLOOKUP(C53,IF(C53&lt;=100,'Enter Closet Order Here'!$F:$H,'Enter Additional Product Here'!$E:$G),IF(C53&lt;=100,3,2),FALSE))),"")</f>
        <v/>
      </c>
      <c r="L53" s="122" t="str">
        <f ca="1">IFERROR(IF(C53=301,"",VLOOKUP(D53,IF(C53&lt;=100,'Enter Closet Order Here'!$Y:$Z,'Enter Additional Product Here'!$G:$H),IF(C53&lt;=100,2,2),FALSE)),"")</f>
        <v/>
      </c>
      <c r="M53" s="122" t="str">
        <f ca="1">IFERROR(IF(C53="","",IF(C53=301,'Print Variations'!$D$5,VLOOKUP(C53,IF(C53&lt;=100,'Enter Closet Order Here'!$F:$L,'Enter Additional Product Here'!$E:$H),IF(C53&lt;=100,7,4),FALSE))),"")</f>
        <v/>
      </c>
      <c r="N53" s="122" t="str">
        <f t="shared" ca="1" si="0"/>
        <v/>
      </c>
      <c r="O53" s="43" t="str">
        <f ca="1">IF(O52&lt;'Print Variations'!$F$5,O52+1,IF(O52='Print Variations'!$F$5,IF('Print Variations'!$F$7=0,IF('Print Variations'!$D$5="$","",IF(IFERROR(MATCH(301,O$13:O52,0),0)&gt;0,"",301)),101),IF(O52&gt;='Print Variations'!$F$7,IF(OR('Print Variations'!$D$5="$",'Print Variations'!$D$5=0),"",IF(IFERROR(MATCH(301,O$13:O52,0),0)&gt;0,"",301)),O52+1)))</f>
        <v/>
      </c>
      <c r="P53" s="25" t="str">
        <f ca="1">IFERROR(IF(O53="","",IF(O53=301,"Sales Tax",VLOOKUP(O53,IF(O53&lt;=100,'Enter Closet Order Here'!$F:$H,'Enter Additional Product Here'!$E:$G),IF(O53&lt;=100,2,3),FALSE))),"")</f>
        <v/>
      </c>
      <c r="Q53" s="219" t="str">
        <f ca="1">IFERROR(IF(IF(O53=301,"Sales Tax",VLOOKUP(P53,IF(O53&lt;=100,'Print Here'!$W:$X,'Enter Additional Product Here'!$G:$M),IF(O53&lt;=100,2,3),FALSE))=0,"",IF(O53=301,"Sales Tax",VLOOKUP(P53,IF(O53&lt;=100,'Print Here'!$W:$X,'Enter Additional Product Here'!$G:$M),IF(O53&lt;=100,2,3),FALSE))),"")</f>
        <v/>
      </c>
      <c r="R53" s="219"/>
      <c r="S53" s="219"/>
      <c r="T53" s="219"/>
      <c r="U53" s="219"/>
      <c r="V53" s="219"/>
      <c r="W53" s="219"/>
      <c r="X53" s="121" t="str">
        <f ca="1">IFERROR(IF(O53="","",IF(O53=301,"1",VLOOKUP(O53,IF(O53&lt;=100,'Enter Closet Order Here'!$F:$H,'Enter Additional Product Here'!$E:$G),IF(O53&lt;=100,3,2),FALSE))),"")</f>
        <v/>
      </c>
      <c r="Y53" s="122" t="str">
        <f ca="1">IFERROR(IF(O53="","",IF(O53=301,'Print Variations'!$D$5,VLOOKUP(O53,IF(O53&lt;=100,'Enter Closet Order Here'!$F:$L,'Enter Additional Product Here'!$E:$H),IF(O53&lt;=100,7,4),FALSE))),"")</f>
        <v/>
      </c>
      <c r="Z53" s="122" t="str">
        <f t="shared" ca="1" si="1"/>
        <v/>
      </c>
      <c r="AD53" s="65" t="s">
        <v>644</v>
      </c>
      <c r="AE53" s="65" t="s">
        <v>1263</v>
      </c>
    </row>
    <row r="54" spans="3:31">
      <c r="C54" s="43" t="str">
        <f ca="1">IF(C53&lt;'Print Variations'!$F$5,C53+1,IF(C53='Print Variations'!$F$5,IF('Print Variations'!$F$7=0,IF('Print Variations'!$D$5="$","",IF(IFERROR(MATCH(301,C$13:C53,0),0)&gt;0,"",301)),101),IF(C53&gt;='Print Variations'!$F$7,IF(OR('Print Variations'!$D$5="$",'Print Variations'!$D$5=0),"",IF(IFERROR(MATCH(301,C$13:C53,0),0)&gt;0,"",301)),C53+1)))</f>
        <v/>
      </c>
      <c r="D54" s="25" t="str">
        <f ca="1">IFERROR(IF(C54="","",IF(C54=301,"Sales Tax",VLOOKUP(C54,IF(C54&lt;=100,'Enter Closet Order Here'!$F:$H,'Enter Additional Product Here'!$E:$G),IF(C54&lt;=100,2,3),FALSE))),"")</f>
        <v/>
      </c>
      <c r="E54" s="219" t="str">
        <f ca="1">IFERROR(IF(IF(C54=301,"Sales Tax",VLOOKUP(D54,IF(C54&lt;=100,'Print Here'!$W:$X,'Enter Additional Product Here'!$G:$M),IF(C54&lt;=100,2,3),FALSE))=0,"",IF(C54=301,"Sales Tax",VLOOKUP(D54,IF(C54&lt;=100,'Print Here'!$W:$X,'Enter Additional Product Here'!$G:$M),IF(C54&lt;=100,2,3),FALSE))),"")</f>
        <v/>
      </c>
      <c r="F54" s="219"/>
      <c r="G54" s="219"/>
      <c r="H54" s="219"/>
      <c r="I54" s="219"/>
      <c r="J54" s="219"/>
      <c r="K54" s="121" t="str">
        <f ca="1">IFERROR(IF(C54="","",IF(C54=301,"1",VLOOKUP(C54,IF(C54&lt;=100,'Enter Closet Order Here'!$F:$H,'Enter Additional Product Here'!$E:$G),IF(C54&lt;=100,3,2),FALSE))),"")</f>
        <v/>
      </c>
      <c r="L54" s="122" t="str">
        <f ca="1">IFERROR(IF(C54=301,"",VLOOKUP(D54,IF(C54&lt;=100,'Enter Closet Order Here'!$Y:$Z,'Enter Additional Product Here'!$G:$H),IF(C54&lt;=100,2,2),FALSE)),"")</f>
        <v/>
      </c>
      <c r="M54" s="122" t="str">
        <f ca="1">IFERROR(IF(C54="","",IF(C54=301,'Print Variations'!$D$5,VLOOKUP(C54,IF(C54&lt;=100,'Enter Closet Order Here'!$F:$L,'Enter Additional Product Here'!$E:$H),IF(C54&lt;=100,7,4),FALSE))),"")</f>
        <v/>
      </c>
      <c r="N54" s="122" t="str">
        <f t="shared" ca="1" si="0"/>
        <v/>
      </c>
      <c r="O54" s="43" t="str">
        <f ca="1">IF(O53&lt;'Print Variations'!$F$5,O53+1,IF(O53='Print Variations'!$F$5,IF('Print Variations'!$F$7=0,IF('Print Variations'!$D$5="$","",IF(IFERROR(MATCH(301,O$13:O53,0),0)&gt;0,"",301)),101),IF(O53&gt;='Print Variations'!$F$7,IF(OR('Print Variations'!$D$5="$",'Print Variations'!$D$5=0),"",IF(IFERROR(MATCH(301,O$13:O53,0),0)&gt;0,"",301)),O53+1)))</f>
        <v/>
      </c>
      <c r="P54" s="25" t="str">
        <f ca="1">IFERROR(IF(O54="","",IF(O54=301,"Sales Tax",VLOOKUP(O54,IF(O54&lt;=100,'Enter Closet Order Here'!$F:$H,'Enter Additional Product Here'!$E:$G),IF(O54&lt;=100,2,3),FALSE))),"")</f>
        <v/>
      </c>
      <c r="Q54" s="219" t="str">
        <f ca="1">IFERROR(IF(IF(O54=301,"Sales Tax",VLOOKUP(P54,IF(O54&lt;=100,'Print Here'!$W:$X,'Enter Additional Product Here'!$G:$M),IF(O54&lt;=100,2,3),FALSE))=0,"",IF(O54=301,"Sales Tax",VLOOKUP(P54,IF(O54&lt;=100,'Print Here'!$W:$X,'Enter Additional Product Here'!$G:$M),IF(O54&lt;=100,2,3),FALSE))),"")</f>
        <v/>
      </c>
      <c r="R54" s="219"/>
      <c r="S54" s="219"/>
      <c r="T54" s="219"/>
      <c r="U54" s="219"/>
      <c r="V54" s="219"/>
      <c r="W54" s="219"/>
      <c r="X54" s="121" t="str">
        <f ca="1">IFERROR(IF(O54="","",IF(O54=301,"1",VLOOKUP(O54,IF(O54&lt;=100,'Enter Closet Order Here'!$F:$H,'Enter Additional Product Here'!$E:$G),IF(O54&lt;=100,3,2),FALSE))),"")</f>
        <v/>
      </c>
      <c r="Y54" s="122" t="str">
        <f ca="1">IFERROR(IF(O54="","",IF(O54=301,'Print Variations'!$D$5,VLOOKUP(O54,IF(O54&lt;=100,'Enter Closet Order Here'!$F:$L,'Enter Additional Product Here'!$E:$H),IF(O54&lt;=100,7,4),FALSE))),"")</f>
        <v/>
      </c>
      <c r="Z54" s="122" t="str">
        <f t="shared" ca="1" si="1"/>
        <v/>
      </c>
      <c r="AD54" s="65" t="s">
        <v>645</v>
      </c>
      <c r="AE54" s="65" t="s">
        <v>1264</v>
      </c>
    </row>
    <row r="55" spans="3:31">
      <c r="C55" s="43" t="str">
        <f ca="1">IF(C54&lt;'Print Variations'!$F$5,C54+1,IF(C54='Print Variations'!$F$5,IF('Print Variations'!$F$7=0,IF('Print Variations'!$D$5="$","",IF(IFERROR(MATCH(301,C$13:C54,0),0)&gt;0,"",301)),101),IF(C54&gt;='Print Variations'!$F$7,IF(OR('Print Variations'!$D$5="$",'Print Variations'!$D$5=0),"",IF(IFERROR(MATCH(301,C$13:C54,0),0)&gt;0,"",301)),C54+1)))</f>
        <v/>
      </c>
      <c r="D55" s="25" t="str">
        <f ca="1">IFERROR(IF(C55="","",IF(C55=301,"Sales Tax",VLOOKUP(C55,IF(C55&lt;=100,'Enter Closet Order Here'!$F:$H,'Enter Additional Product Here'!$E:$G),IF(C55&lt;=100,2,3),FALSE))),"")</f>
        <v/>
      </c>
      <c r="E55" s="219" t="str">
        <f ca="1">IFERROR(IF(IF(C55=301,"Sales Tax",VLOOKUP(D55,IF(C55&lt;=100,'Print Here'!$W:$X,'Enter Additional Product Here'!$G:$M),IF(C55&lt;=100,2,3),FALSE))=0,"",IF(C55=301,"Sales Tax",VLOOKUP(D55,IF(C55&lt;=100,'Print Here'!$W:$X,'Enter Additional Product Here'!$G:$M),IF(C55&lt;=100,2,3),FALSE))),"")</f>
        <v/>
      </c>
      <c r="F55" s="219"/>
      <c r="G55" s="219"/>
      <c r="H55" s="219"/>
      <c r="I55" s="219"/>
      <c r="J55" s="219"/>
      <c r="K55" s="121" t="str">
        <f ca="1">IFERROR(IF(C55="","",IF(C55=301,"1",VLOOKUP(C55,IF(C55&lt;=100,'Enter Closet Order Here'!$F:$H,'Enter Additional Product Here'!$E:$G),IF(C55&lt;=100,3,2),FALSE))),"")</f>
        <v/>
      </c>
      <c r="L55" s="122" t="str">
        <f ca="1">IFERROR(IF(C55=301,"",VLOOKUP(D55,IF(C55&lt;=100,'Enter Closet Order Here'!$Y:$Z,'Enter Additional Product Here'!$G:$H),IF(C55&lt;=100,2,2),FALSE)),"")</f>
        <v/>
      </c>
      <c r="M55" s="122" t="str">
        <f ca="1">IFERROR(IF(C55="","",IF(C55=301,'Print Variations'!$D$5,VLOOKUP(C55,IF(C55&lt;=100,'Enter Closet Order Here'!$F:$L,'Enter Additional Product Here'!$E:$H),IF(C55&lt;=100,7,4),FALSE))),"")</f>
        <v/>
      </c>
      <c r="N55" s="122" t="str">
        <f t="shared" ca="1" si="0"/>
        <v/>
      </c>
      <c r="O55" s="43" t="str">
        <f ca="1">IF(O54&lt;'Print Variations'!$F$5,O54+1,IF(O54='Print Variations'!$F$5,IF('Print Variations'!$F$7=0,IF('Print Variations'!$D$5="$","",IF(IFERROR(MATCH(301,O$13:O54,0),0)&gt;0,"",301)),101),IF(O54&gt;='Print Variations'!$F$7,IF(OR('Print Variations'!$D$5="$",'Print Variations'!$D$5=0),"",IF(IFERROR(MATCH(301,O$13:O54,0),0)&gt;0,"",301)),O54+1)))</f>
        <v/>
      </c>
      <c r="P55" s="25" t="str">
        <f ca="1">IFERROR(IF(O55="","",IF(O55=301,"Sales Tax",VLOOKUP(O55,IF(O55&lt;=100,'Enter Closet Order Here'!$F:$H,'Enter Additional Product Here'!$E:$G),IF(O55&lt;=100,2,3),FALSE))),"")</f>
        <v/>
      </c>
      <c r="Q55" s="219" t="str">
        <f ca="1">IFERROR(IF(IF(O55=301,"Sales Tax",VLOOKUP(P55,IF(O55&lt;=100,'Print Here'!$W:$X,'Enter Additional Product Here'!$G:$M),IF(O55&lt;=100,2,3),FALSE))=0,"",IF(O55=301,"Sales Tax",VLOOKUP(P55,IF(O55&lt;=100,'Print Here'!$W:$X,'Enter Additional Product Here'!$G:$M),IF(O55&lt;=100,2,3),FALSE))),"")</f>
        <v/>
      </c>
      <c r="R55" s="219"/>
      <c r="S55" s="219"/>
      <c r="T55" s="219"/>
      <c r="U55" s="219"/>
      <c r="V55" s="219"/>
      <c r="W55" s="219"/>
      <c r="X55" s="121" t="str">
        <f ca="1">IFERROR(IF(O55="","",IF(O55=301,"1",VLOOKUP(O55,IF(O55&lt;=100,'Enter Closet Order Here'!$F:$H,'Enter Additional Product Here'!$E:$G),IF(O55&lt;=100,3,2),FALSE))),"")</f>
        <v/>
      </c>
      <c r="Y55" s="122" t="str">
        <f ca="1">IFERROR(IF(O55="","",IF(O55=301,'Print Variations'!$D$5,VLOOKUP(O55,IF(O55&lt;=100,'Enter Closet Order Here'!$F:$L,'Enter Additional Product Here'!$E:$H),IF(O55&lt;=100,7,4),FALSE))),"")</f>
        <v/>
      </c>
      <c r="Z55" s="122" t="str">
        <f t="shared" ca="1" si="1"/>
        <v/>
      </c>
      <c r="AD55" s="65" t="s">
        <v>646</v>
      </c>
      <c r="AE55" s="65" t="s">
        <v>1265</v>
      </c>
    </row>
    <row r="56" spans="3:31">
      <c r="C56" s="43" t="str">
        <f ca="1">IF(C55&lt;'Print Variations'!$F$5,C55+1,IF(C55='Print Variations'!$F$5,IF('Print Variations'!$F$7=0,IF('Print Variations'!$D$5="$","",IF(IFERROR(MATCH(301,C$13:C55,0),0)&gt;0,"",301)),101),IF(C55&gt;='Print Variations'!$F$7,IF(OR('Print Variations'!$D$5="$",'Print Variations'!$D$5=0),"",IF(IFERROR(MATCH(301,C$13:C55,0),0)&gt;0,"",301)),C55+1)))</f>
        <v/>
      </c>
      <c r="D56" s="25" t="str">
        <f ca="1">IFERROR(IF(C56="","",IF(C56=301,"Sales Tax",VLOOKUP(C56,IF(C56&lt;=100,'Enter Closet Order Here'!$F:$H,'Enter Additional Product Here'!$E:$G),IF(C56&lt;=100,2,3),FALSE))),"")</f>
        <v/>
      </c>
      <c r="E56" s="219" t="str">
        <f ca="1">IFERROR(IF(IF(C56=301,"Sales Tax",VLOOKUP(D56,IF(C56&lt;=100,'Print Here'!$W:$X,'Enter Additional Product Here'!$G:$M),IF(C56&lt;=100,2,3),FALSE))=0,"",IF(C56=301,"Sales Tax",VLOOKUP(D56,IF(C56&lt;=100,'Print Here'!$W:$X,'Enter Additional Product Here'!$G:$M),IF(C56&lt;=100,2,3),FALSE))),"")</f>
        <v/>
      </c>
      <c r="F56" s="219"/>
      <c r="G56" s="219"/>
      <c r="H56" s="219"/>
      <c r="I56" s="219"/>
      <c r="J56" s="219"/>
      <c r="K56" s="121" t="str">
        <f ca="1">IFERROR(IF(C56="","",IF(C56=301,"1",VLOOKUP(C56,IF(C56&lt;=100,'Enter Closet Order Here'!$F:$H,'Enter Additional Product Here'!$E:$G),IF(C56&lt;=100,3,2),FALSE))),"")</f>
        <v/>
      </c>
      <c r="L56" s="122" t="str">
        <f ca="1">IFERROR(IF(C56=301,"",VLOOKUP(D56,IF(C56&lt;=100,'Enter Closet Order Here'!$Y:$Z,'Enter Additional Product Here'!$G:$H),IF(C56&lt;=100,2,2),FALSE)),"")</f>
        <v/>
      </c>
      <c r="M56" s="122" t="str">
        <f ca="1">IFERROR(IF(C56="","",IF(C56=301,'Print Variations'!$D$5,VLOOKUP(C56,IF(C56&lt;=100,'Enter Closet Order Here'!$F:$L,'Enter Additional Product Here'!$E:$H),IF(C56&lt;=100,7,4),FALSE))),"")</f>
        <v/>
      </c>
      <c r="N56" s="122" t="str">
        <f t="shared" ca="1" si="0"/>
        <v/>
      </c>
      <c r="O56" s="43" t="str">
        <f ca="1">IF(O55&lt;'Print Variations'!$F$5,O55+1,IF(O55='Print Variations'!$F$5,IF('Print Variations'!$F$7=0,IF('Print Variations'!$D$5="$","",IF(IFERROR(MATCH(301,O$13:O55,0),0)&gt;0,"",301)),101),IF(O55&gt;='Print Variations'!$F$7,IF(OR('Print Variations'!$D$5="$",'Print Variations'!$D$5=0),"",IF(IFERROR(MATCH(301,O$13:O55,0),0)&gt;0,"",301)),O55+1)))</f>
        <v/>
      </c>
      <c r="P56" s="25" t="str">
        <f ca="1">IFERROR(IF(O56="","",IF(O56=301,"Sales Tax",VLOOKUP(O56,IF(O56&lt;=100,'Enter Closet Order Here'!$F:$H,'Enter Additional Product Here'!$E:$G),IF(O56&lt;=100,2,3),FALSE))),"")</f>
        <v/>
      </c>
      <c r="Q56" s="219" t="str">
        <f ca="1">IFERROR(IF(IF(O56=301,"Sales Tax",VLOOKUP(P56,IF(O56&lt;=100,'Print Here'!$W:$X,'Enter Additional Product Here'!$G:$M),IF(O56&lt;=100,2,3),FALSE))=0,"",IF(O56=301,"Sales Tax",VLOOKUP(P56,IF(O56&lt;=100,'Print Here'!$W:$X,'Enter Additional Product Here'!$G:$M),IF(O56&lt;=100,2,3),FALSE))),"")</f>
        <v/>
      </c>
      <c r="R56" s="219"/>
      <c r="S56" s="219"/>
      <c r="T56" s="219"/>
      <c r="U56" s="219"/>
      <c r="V56" s="219"/>
      <c r="W56" s="219"/>
      <c r="X56" s="121" t="str">
        <f ca="1">IFERROR(IF(O56="","",IF(O56=301,"1",VLOOKUP(O56,IF(O56&lt;=100,'Enter Closet Order Here'!$F:$H,'Enter Additional Product Here'!$E:$G),IF(O56&lt;=100,3,2),FALSE))),"")</f>
        <v/>
      </c>
      <c r="Y56" s="122" t="str">
        <f ca="1">IFERROR(IF(O56="","",IF(O56=301,'Print Variations'!$D$5,VLOOKUP(O56,IF(O56&lt;=100,'Enter Closet Order Here'!$F:$L,'Enter Additional Product Here'!$E:$H),IF(O56&lt;=100,7,4),FALSE))),"")</f>
        <v/>
      </c>
      <c r="Z56" s="122" t="str">
        <f t="shared" ca="1" si="1"/>
        <v/>
      </c>
      <c r="AD56" s="65" t="s">
        <v>647</v>
      </c>
      <c r="AE56" s="65" t="s">
        <v>1266</v>
      </c>
    </row>
    <row r="57" spans="3:31">
      <c r="C57" s="43" t="str">
        <f ca="1">IF(C56&lt;'Print Variations'!$F$5,C56+1,IF(C56='Print Variations'!$F$5,IF('Print Variations'!$F$7=0,IF('Print Variations'!$D$5="$","",IF(IFERROR(MATCH(301,C$13:C56,0),0)&gt;0,"",301)),101),IF(C56&gt;='Print Variations'!$F$7,IF(OR('Print Variations'!$D$5="$",'Print Variations'!$D$5=0),"",IF(IFERROR(MATCH(301,C$13:C56,0),0)&gt;0,"",301)),C56+1)))</f>
        <v/>
      </c>
      <c r="D57" s="25" t="str">
        <f ca="1">IFERROR(IF(C57="","",IF(C57=301,"Sales Tax",VLOOKUP(C57,IF(C57&lt;=100,'Enter Closet Order Here'!$F:$H,'Enter Additional Product Here'!$E:$G),IF(C57&lt;=100,2,3),FALSE))),"")</f>
        <v/>
      </c>
      <c r="E57" s="219" t="str">
        <f ca="1">IFERROR(IF(IF(C57=301,"Sales Tax",VLOOKUP(D57,IF(C57&lt;=100,'Print Here'!$W:$X,'Enter Additional Product Here'!$G:$M),IF(C57&lt;=100,2,3),FALSE))=0,"",IF(C57=301,"Sales Tax",VLOOKUP(D57,IF(C57&lt;=100,'Print Here'!$W:$X,'Enter Additional Product Here'!$G:$M),IF(C57&lt;=100,2,3),FALSE))),"")</f>
        <v/>
      </c>
      <c r="F57" s="219"/>
      <c r="G57" s="219"/>
      <c r="H57" s="219"/>
      <c r="I57" s="219"/>
      <c r="J57" s="219"/>
      <c r="K57" s="121" t="str">
        <f ca="1">IFERROR(IF(C57="","",IF(C57=301,"1",VLOOKUP(C57,IF(C57&lt;=100,'Enter Closet Order Here'!$F:$H,'Enter Additional Product Here'!$E:$G),IF(C57&lt;=100,3,2),FALSE))),"")</f>
        <v/>
      </c>
      <c r="L57" s="122" t="str">
        <f ca="1">IFERROR(IF(C57=301,"",VLOOKUP(D57,IF(C57&lt;=100,'Enter Closet Order Here'!$Y:$Z,'Enter Additional Product Here'!$G:$H),IF(C57&lt;=100,2,2),FALSE)),"")</f>
        <v/>
      </c>
      <c r="M57" s="122" t="str">
        <f ca="1">IFERROR(IF(C57="","",IF(C57=301,'Print Variations'!$D$5,VLOOKUP(C57,IF(C57&lt;=100,'Enter Closet Order Here'!$F:$L,'Enter Additional Product Here'!$E:$H),IF(C57&lt;=100,7,4),FALSE))),"")</f>
        <v/>
      </c>
      <c r="N57" s="122" t="str">
        <f t="shared" ca="1" si="0"/>
        <v/>
      </c>
      <c r="O57" s="43" t="str">
        <f ca="1">IF(O56&lt;'Print Variations'!$F$5,O56+1,IF(O56='Print Variations'!$F$5,IF('Print Variations'!$F$7=0,IF('Print Variations'!$D$5="$","",IF(IFERROR(MATCH(301,O$13:O56,0),0)&gt;0,"",301)),101),IF(O56&gt;='Print Variations'!$F$7,IF(OR('Print Variations'!$D$5="$",'Print Variations'!$D$5=0),"",IF(IFERROR(MATCH(301,O$13:O56,0),0)&gt;0,"",301)),O56+1)))</f>
        <v/>
      </c>
      <c r="P57" s="25" t="str">
        <f ca="1">IFERROR(IF(O57="","",IF(O57=301,"Sales Tax",VLOOKUP(O57,IF(O57&lt;=100,'Enter Closet Order Here'!$F:$H,'Enter Additional Product Here'!$E:$G),IF(O57&lt;=100,2,3),FALSE))),"")</f>
        <v/>
      </c>
      <c r="Q57" s="219" t="str">
        <f ca="1">IFERROR(IF(IF(O57=301,"Sales Tax",VLOOKUP(P57,IF(O57&lt;=100,'Print Here'!$W:$X,'Enter Additional Product Here'!$G:$M),IF(O57&lt;=100,2,3),FALSE))=0,"",IF(O57=301,"Sales Tax",VLOOKUP(P57,IF(O57&lt;=100,'Print Here'!$W:$X,'Enter Additional Product Here'!$G:$M),IF(O57&lt;=100,2,3),FALSE))),"")</f>
        <v/>
      </c>
      <c r="R57" s="219"/>
      <c r="S57" s="219"/>
      <c r="T57" s="219"/>
      <c r="U57" s="219"/>
      <c r="V57" s="219"/>
      <c r="W57" s="219"/>
      <c r="X57" s="121" t="str">
        <f ca="1">IFERROR(IF(O57="","",IF(O57=301,"1",VLOOKUP(O57,IF(O57&lt;=100,'Enter Closet Order Here'!$F:$H,'Enter Additional Product Here'!$E:$G),IF(O57&lt;=100,3,2),FALSE))),"")</f>
        <v/>
      </c>
      <c r="Y57" s="122" t="str">
        <f ca="1">IFERROR(IF(O57="","",IF(O57=301,'Print Variations'!$D$5,VLOOKUP(O57,IF(O57&lt;=100,'Enter Closet Order Here'!$F:$L,'Enter Additional Product Here'!$E:$H),IF(O57&lt;=100,7,4),FALSE))),"")</f>
        <v/>
      </c>
      <c r="Z57" s="122" t="str">
        <f t="shared" ca="1" si="1"/>
        <v/>
      </c>
      <c r="AD57" s="65" t="s">
        <v>648</v>
      </c>
      <c r="AE57" s="65" t="s">
        <v>1267</v>
      </c>
    </row>
    <row r="58" spans="3:31">
      <c r="C58" s="43" t="str">
        <f ca="1">IF(C57&lt;'Print Variations'!$F$5,C57+1,IF(C57='Print Variations'!$F$5,IF('Print Variations'!$F$7=0,IF('Print Variations'!$D$5="$","",IF(IFERROR(MATCH(301,C$13:C57,0),0)&gt;0,"",301)),101),IF(C57&gt;='Print Variations'!$F$7,IF(OR('Print Variations'!$D$5="$",'Print Variations'!$D$5=0),"",IF(IFERROR(MATCH(301,C$13:C57,0),0)&gt;0,"",301)),C57+1)))</f>
        <v/>
      </c>
      <c r="D58" s="25" t="str">
        <f ca="1">IFERROR(IF(C58="","",IF(C58=301,"Sales Tax",VLOOKUP(C58,IF(C58&lt;=100,'Enter Closet Order Here'!$F:$H,'Enter Additional Product Here'!$E:$G),IF(C58&lt;=100,2,3),FALSE))),"")</f>
        <v/>
      </c>
      <c r="E58" s="219" t="str">
        <f ca="1">IFERROR(IF(IF(C58=301,"Sales Tax",VLOOKUP(D58,IF(C58&lt;=100,'Print Here'!$W:$X,'Enter Additional Product Here'!$G:$M),IF(C58&lt;=100,2,3),FALSE))=0,"",IF(C58=301,"Sales Tax",VLOOKUP(D58,IF(C58&lt;=100,'Print Here'!$W:$X,'Enter Additional Product Here'!$G:$M),IF(C58&lt;=100,2,3),FALSE))),"")</f>
        <v/>
      </c>
      <c r="F58" s="219"/>
      <c r="G58" s="219"/>
      <c r="H58" s="219"/>
      <c r="I58" s="219"/>
      <c r="J58" s="219"/>
      <c r="K58" s="121" t="str">
        <f ca="1">IFERROR(IF(C58="","",IF(C58=301,"1",VLOOKUP(C58,IF(C58&lt;=100,'Enter Closet Order Here'!$F:$H,'Enter Additional Product Here'!$E:$G),IF(C58&lt;=100,3,2),FALSE))),"")</f>
        <v/>
      </c>
      <c r="L58" s="122" t="str">
        <f ca="1">IFERROR(IF(C58=301,"",VLOOKUP(D58,IF(C58&lt;=100,'Enter Closet Order Here'!$Y:$Z,'Enter Additional Product Here'!$G:$H),IF(C58&lt;=100,2,2),FALSE)),"")</f>
        <v/>
      </c>
      <c r="M58" s="122" t="str">
        <f ca="1">IFERROR(IF(C58="","",IF(C58=301,'Print Variations'!$D$5,VLOOKUP(C58,IF(C58&lt;=100,'Enter Closet Order Here'!$F:$L,'Enter Additional Product Here'!$E:$H),IF(C58&lt;=100,7,4),FALSE))),"")</f>
        <v/>
      </c>
      <c r="N58" s="122" t="str">
        <f t="shared" ca="1" si="0"/>
        <v/>
      </c>
      <c r="O58" s="43" t="str">
        <f ca="1">IF(O57&lt;'Print Variations'!$F$5,O57+1,IF(O57='Print Variations'!$F$5,IF('Print Variations'!$F$7=0,IF('Print Variations'!$D$5="$","",IF(IFERROR(MATCH(301,O$13:O57,0),0)&gt;0,"",301)),101),IF(O57&gt;='Print Variations'!$F$7,IF(OR('Print Variations'!$D$5="$",'Print Variations'!$D$5=0),"",IF(IFERROR(MATCH(301,O$13:O57,0),0)&gt;0,"",301)),O57+1)))</f>
        <v/>
      </c>
      <c r="P58" s="25" t="str">
        <f ca="1">IFERROR(IF(O58="","",IF(O58=301,"Sales Tax",VLOOKUP(O58,IF(O58&lt;=100,'Enter Closet Order Here'!$F:$H,'Enter Additional Product Here'!$E:$G),IF(O58&lt;=100,2,3),FALSE))),"")</f>
        <v/>
      </c>
      <c r="Q58" s="219" t="str">
        <f ca="1">IFERROR(IF(IF(O58=301,"Sales Tax",VLOOKUP(P58,IF(O58&lt;=100,'Print Here'!$W:$X,'Enter Additional Product Here'!$G:$M),IF(O58&lt;=100,2,3),FALSE))=0,"",IF(O58=301,"Sales Tax",VLOOKUP(P58,IF(O58&lt;=100,'Print Here'!$W:$X,'Enter Additional Product Here'!$G:$M),IF(O58&lt;=100,2,3),FALSE))),"")</f>
        <v/>
      </c>
      <c r="R58" s="219"/>
      <c r="S58" s="219"/>
      <c r="T58" s="219"/>
      <c r="U58" s="219"/>
      <c r="V58" s="219"/>
      <c r="W58" s="219"/>
      <c r="X58" s="121" t="str">
        <f ca="1">IFERROR(IF(O58="","",IF(O58=301,"1",VLOOKUP(O58,IF(O58&lt;=100,'Enter Closet Order Here'!$F:$H,'Enter Additional Product Here'!$E:$G),IF(O58&lt;=100,3,2),FALSE))),"")</f>
        <v/>
      </c>
      <c r="Y58" s="122" t="str">
        <f ca="1">IFERROR(IF(O58="","",IF(O58=301,'Print Variations'!$D$5,VLOOKUP(O58,IF(O58&lt;=100,'Enter Closet Order Here'!$F:$L,'Enter Additional Product Here'!$E:$H),IF(O58&lt;=100,7,4),FALSE))),"")</f>
        <v/>
      </c>
      <c r="Z58" s="122" t="str">
        <f t="shared" ca="1" si="1"/>
        <v/>
      </c>
      <c r="AD58" s="65" t="s">
        <v>649</v>
      </c>
      <c r="AE58" s="65" t="s">
        <v>1268</v>
      </c>
    </row>
    <row r="59" spans="3:31">
      <c r="C59" s="43" t="str">
        <f ca="1">IF(C58&lt;'Print Variations'!$F$5,C58+1,IF(C58='Print Variations'!$F$5,IF('Print Variations'!$F$7=0,IF('Print Variations'!$D$5="$","",IF(IFERROR(MATCH(301,C$13:C58,0),0)&gt;0,"",301)),101),IF(C58&gt;='Print Variations'!$F$7,IF(OR('Print Variations'!$D$5="$",'Print Variations'!$D$5=0),"",IF(IFERROR(MATCH(301,C$13:C58,0),0)&gt;0,"",301)),C58+1)))</f>
        <v/>
      </c>
      <c r="D59" s="25" t="str">
        <f ca="1">IFERROR(IF(C59="","",IF(C59=301,"Sales Tax",VLOOKUP(C59,IF(C59&lt;=100,'Enter Closet Order Here'!$F:$H,'Enter Additional Product Here'!$E:$G),IF(C59&lt;=100,2,3),FALSE))),"")</f>
        <v/>
      </c>
      <c r="E59" s="219" t="str">
        <f ca="1">IFERROR(IF(IF(C59=301,"Sales Tax",VLOOKUP(D59,IF(C59&lt;=100,'Print Here'!$W:$X,'Enter Additional Product Here'!$G:$M),IF(C59&lt;=100,2,3),FALSE))=0,"",IF(C59=301,"Sales Tax",VLOOKUP(D59,IF(C59&lt;=100,'Print Here'!$W:$X,'Enter Additional Product Here'!$G:$M),IF(C59&lt;=100,2,3),FALSE))),"")</f>
        <v/>
      </c>
      <c r="F59" s="219"/>
      <c r="G59" s="219"/>
      <c r="H59" s="219"/>
      <c r="I59" s="219"/>
      <c r="J59" s="219"/>
      <c r="K59" s="121" t="str">
        <f ca="1">IFERROR(IF(C59="","",IF(C59=301,"1",VLOOKUP(C59,IF(C59&lt;=100,'Enter Closet Order Here'!$F:$H,'Enter Additional Product Here'!$E:$G),IF(C59&lt;=100,3,2),FALSE))),"")</f>
        <v/>
      </c>
      <c r="L59" s="122" t="str">
        <f ca="1">IFERROR(IF(C59=301,"",VLOOKUP(D59,IF(C59&lt;=100,'Enter Closet Order Here'!$Y:$Z,'Enter Additional Product Here'!$G:$H),IF(C59&lt;=100,2,2),FALSE)),"")</f>
        <v/>
      </c>
      <c r="M59" s="122" t="str">
        <f ca="1">IFERROR(IF(C59="","",IF(C59=301,'Print Variations'!$D$5,VLOOKUP(C59,IF(C59&lt;=100,'Enter Closet Order Here'!$F:$L,'Enter Additional Product Here'!$E:$H),IF(C59&lt;=100,7,4),FALSE))),"")</f>
        <v/>
      </c>
      <c r="N59" s="122" t="str">
        <f t="shared" ca="1" si="0"/>
        <v/>
      </c>
      <c r="O59" s="43" t="str">
        <f ca="1">IF(O58&lt;'Print Variations'!$F$5,O58+1,IF(O58='Print Variations'!$F$5,IF('Print Variations'!$F$7=0,IF('Print Variations'!$D$5="$","",IF(IFERROR(MATCH(301,O$13:O58,0),0)&gt;0,"",301)),101),IF(O58&gt;='Print Variations'!$F$7,IF(OR('Print Variations'!$D$5="$",'Print Variations'!$D$5=0),"",IF(IFERROR(MATCH(301,O$13:O58,0),0)&gt;0,"",301)),O58+1)))</f>
        <v/>
      </c>
      <c r="P59" s="25" t="str">
        <f ca="1">IFERROR(IF(O59="","",IF(O59=301,"Sales Tax",VLOOKUP(O59,IF(O59&lt;=100,'Enter Closet Order Here'!$F:$H,'Enter Additional Product Here'!$E:$G),IF(O59&lt;=100,2,3),FALSE))),"")</f>
        <v/>
      </c>
      <c r="Q59" s="219" t="str">
        <f ca="1">IFERROR(IF(IF(O59=301,"Sales Tax",VLOOKUP(P59,IF(O59&lt;=100,'Print Here'!$W:$X,'Enter Additional Product Here'!$G:$M),IF(O59&lt;=100,2,3),FALSE))=0,"",IF(O59=301,"Sales Tax",VLOOKUP(P59,IF(O59&lt;=100,'Print Here'!$W:$X,'Enter Additional Product Here'!$G:$M),IF(O59&lt;=100,2,3),FALSE))),"")</f>
        <v/>
      </c>
      <c r="R59" s="219"/>
      <c r="S59" s="219"/>
      <c r="T59" s="219"/>
      <c r="U59" s="219"/>
      <c r="V59" s="219"/>
      <c r="W59" s="219"/>
      <c r="X59" s="121" t="str">
        <f ca="1">IFERROR(IF(O59="","",IF(O59=301,"1",VLOOKUP(O59,IF(O59&lt;=100,'Enter Closet Order Here'!$F:$H,'Enter Additional Product Here'!$E:$G),IF(O59&lt;=100,3,2),FALSE))),"")</f>
        <v/>
      </c>
      <c r="Y59" s="122" t="str">
        <f ca="1">IFERROR(IF(O59="","",IF(O59=301,'Print Variations'!$D$5,VLOOKUP(O59,IF(O59&lt;=100,'Enter Closet Order Here'!$F:$L,'Enter Additional Product Here'!$E:$H),IF(O59&lt;=100,7,4),FALSE))),"")</f>
        <v/>
      </c>
      <c r="Z59" s="122" t="str">
        <f t="shared" ca="1" si="1"/>
        <v/>
      </c>
      <c r="AD59" s="65" t="s">
        <v>650</v>
      </c>
      <c r="AE59" s="65" t="s">
        <v>1269</v>
      </c>
    </row>
    <row r="60" spans="3:31">
      <c r="C60" s="43" t="str">
        <f ca="1">IF(C59&lt;'Print Variations'!$F$5,C59+1,IF(C59='Print Variations'!$F$5,IF('Print Variations'!$F$7=0,IF('Print Variations'!$D$5="$","",IF(IFERROR(MATCH(301,C$13:C59,0),0)&gt;0,"",301)),101),IF(C59&gt;='Print Variations'!$F$7,IF(OR('Print Variations'!$D$5="$",'Print Variations'!$D$5=0),"",IF(IFERROR(MATCH(301,C$13:C59,0),0)&gt;0,"",301)),C59+1)))</f>
        <v/>
      </c>
      <c r="D60" s="25" t="str">
        <f ca="1">IFERROR(IF(C60="","",IF(C60=301,"Sales Tax",VLOOKUP(C60,IF(C60&lt;=100,'Enter Closet Order Here'!$F:$H,'Enter Additional Product Here'!$E:$G),IF(C60&lt;=100,2,3),FALSE))),"")</f>
        <v/>
      </c>
      <c r="E60" s="219" t="str">
        <f ca="1">IFERROR(IF(IF(C60=301,"Sales Tax",VLOOKUP(D60,IF(C60&lt;=100,'Print Here'!$W:$X,'Enter Additional Product Here'!$G:$M),IF(C60&lt;=100,2,3),FALSE))=0,"",IF(C60=301,"Sales Tax",VLOOKUP(D60,IF(C60&lt;=100,'Print Here'!$W:$X,'Enter Additional Product Here'!$G:$M),IF(C60&lt;=100,2,3),FALSE))),"")</f>
        <v/>
      </c>
      <c r="F60" s="219"/>
      <c r="G60" s="219"/>
      <c r="H60" s="219"/>
      <c r="I60" s="219"/>
      <c r="J60" s="219"/>
      <c r="K60" s="121" t="str">
        <f ca="1">IFERROR(IF(C60="","",IF(C60=301,"1",VLOOKUP(C60,IF(C60&lt;=100,'Enter Closet Order Here'!$F:$H,'Enter Additional Product Here'!$E:$G),IF(C60&lt;=100,3,2),FALSE))),"")</f>
        <v/>
      </c>
      <c r="L60" s="122" t="str">
        <f ca="1">IFERROR(IF(C60=301,"",VLOOKUP(D60,IF(C60&lt;=100,'Enter Closet Order Here'!$Y:$Z,'Enter Additional Product Here'!$G:$H),IF(C60&lt;=100,2,2),FALSE)),"")</f>
        <v/>
      </c>
      <c r="M60" s="122" t="str">
        <f ca="1">IFERROR(IF(C60="","",IF(C60=301,'Print Variations'!$D$5,VLOOKUP(C60,IF(C60&lt;=100,'Enter Closet Order Here'!$F:$L,'Enter Additional Product Here'!$E:$H),IF(C60&lt;=100,7,4),FALSE))),"")</f>
        <v/>
      </c>
      <c r="N60" s="122" t="str">
        <f t="shared" ca="1" si="0"/>
        <v/>
      </c>
      <c r="O60" s="43" t="str">
        <f ca="1">IF(O59&lt;'Print Variations'!$F$5,O59+1,IF(O59='Print Variations'!$F$5,IF('Print Variations'!$F$7=0,IF('Print Variations'!$D$5="$","",IF(IFERROR(MATCH(301,O$13:O59,0),0)&gt;0,"",301)),101),IF(O59&gt;='Print Variations'!$F$7,IF(OR('Print Variations'!$D$5="$",'Print Variations'!$D$5=0),"",IF(IFERROR(MATCH(301,O$13:O59,0),0)&gt;0,"",301)),O59+1)))</f>
        <v/>
      </c>
      <c r="P60" s="25" t="str">
        <f ca="1">IFERROR(IF(O60="","",IF(O60=301,"Sales Tax",VLOOKUP(O60,IF(O60&lt;=100,'Enter Closet Order Here'!$F:$H,'Enter Additional Product Here'!$E:$G),IF(O60&lt;=100,2,3),FALSE))),"")</f>
        <v/>
      </c>
      <c r="Q60" s="219" t="str">
        <f ca="1">IFERROR(IF(IF(O60=301,"Sales Tax",VLOOKUP(P60,IF(O60&lt;=100,'Print Here'!$W:$X,'Enter Additional Product Here'!$G:$M),IF(O60&lt;=100,2,3),FALSE))=0,"",IF(O60=301,"Sales Tax",VLOOKUP(P60,IF(O60&lt;=100,'Print Here'!$W:$X,'Enter Additional Product Here'!$G:$M),IF(O60&lt;=100,2,3),FALSE))),"")</f>
        <v/>
      </c>
      <c r="R60" s="219"/>
      <c r="S60" s="219"/>
      <c r="T60" s="219"/>
      <c r="U60" s="219"/>
      <c r="V60" s="219"/>
      <c r="W60" s="219"/>
      <c r="X60" s="121" t="str">
        <f ca="1">IFERROR(IF(O60="","",IF(O60=301,"1",VLOOKUP(O60,IF(O60&lt;=100,'Enter Closet Order Here'!$F:$H,'Enter Additional Product Here'!$E:$G),IF(O60&lt;=100,3,2),FALSE))),"")</f>
        <v/>
      </c>
      <c r="Y60" s="122" t="str">
        <f ca="1">IFERROR(IF(O60="","",IF(O60=301,'Print Variations'!$D$5,VLOOKUP(O60,IF(O60&lt;=100,'Enter Closet Order Here'!$F:$L,'Enter Additional Product Here'!$E:$H),IF(O60&lt;=100,7,4),FALSE))),"")</f>
        <v/>
      </c>
      <c r="Z60" s="122" t="str">
        <f t="shared" ca="1" si="1"/>
        <v/>
      </c>
      <c r="AD60" s="65" t="s">
        <v>651</v>
      </c>
      <c r="AE60" s="65" t="s">
        <v>1270</v>
      </c>
    </row>
    <row r="61" spans="3:31">
      <c r="C61" s="43" t="str">
        <f ca="1">IF(C60&lt;'Print Variations'!$F$5,C60+1,IF(C60='Print Variations'!$F$5,IF('Print Variations'!$F$7=0,IF('Print Variations'!$D$5="$","",IF(IFERROR(MATCH(301,C$13:C60,0),0)&gt;0,"",301)),101),IF(C60&gt;='Print Variations'!$F$7,IF(OR('Print Variations'!$D$5="$",'Print Variations'!$D$5=0),"",IF(IFERROR(MATCH(301,C$13:C60,0),0)&gt;0,"",301)),C60+1)))</f>
        <v/>
      </c>
      <c r="D61" s="25" t="str">
        <f ca="1">IFERROR(IF(C61="","",IF(C61=301,"Sales Tax",VLOOKUP(C61,IF(C61&lt;=100,'Enter Closet Order Here'!$F:$H,'Enter Additional Product Here'!$E:$G),IF(C61&lt;=100,2,3),FALSE))),"")</f>
        <v/>
      </c>
      <c r="E61" s="219" t="str">
        <f ca="1">IFERROR(IF(IF(C61=301,"Sales Tax",VLOOKUP(D61,IF(C61&lt;=100,'Print Here'!$W:$X,'Enter Additional Product Here'!$G:$M),IF(C61&lt;=100,2,3),FALSE))=0,"",IF(C61=301,"Sales Tax",VLOOKUP(D61,IF(C61&lt;=100,'Print Here'!$W:$X,'Enter Additional Product Here'!$G:$M),IF(C61&lt;=100,2,3),FALSE))),"")</f>
        <v/>
      </c>
      <c r="F61" s="219"/>
      <c r="G61" s="219"/>
      <c r="H61" s="219"/>
      <c r="I61" s="219"/>
      <c r="J61" s="219"/>
      <c r="K61" s="121" t="str">
        <f ca="1">IFERROR(IF(C61="","",IF(C61=301,"1",VLOOKUP(C61,IF(C61&lt;=100,'Enter Closet Order Here'!$F:$H,'Enter Additional Product Here'!$E:$G),IF(C61&lt;=100,3,2),FALSE))),"")</f>
        <v/>
      </c>
      <c r="L61" s="122" t="str">
        <f ca="1">IFERROR(IF(C61=301,"",VLOOKUP(D61,IF(C61&lt;=100,'Enter Closet Order Here'!$Y:$Z,'Enter Additional Product Here'!$G:$H),IF(C61&lt;=100,2,2),FALSE)),"")</f>
        <v/>
      </c>
      <c r="M61" s="122" t="str">
        <f ca="1">IFERROR(IF(C61="","",IF(C61=301,'Print Variations'!$D$5,VLOOKUP(C61,IF(C61&lt;=100,'Enter Closet Order Here'!$F:$L,'Enter Additional Product Here'!$E:$H),IF(C61&lt;=100,7,4),FALSE))),"")</f>
        <v/>
      </c>
      <c r="N61" s="122" t="str">
        <f t="shared" ca="1" si="0"/>
        <v/>
      </c>
      <c r="O61" s="43" t="str">
        <f ca="1">IF(O60&lt;'Print Variations'!$F$5,O60+1,IF(O60='Print Variations'!$F$5,IF('Print Variations'!$F$7=0,IF('Print Variations'!$D$5="$","",IF(IFERROR(MATCH(301,O$13:O60,0),0)&gt;0,"",301)),101),IF(O60&gt;='Print Variations'!$F$7,IF(OR('Print Variations'!$D$5="$",'Print Variations'!$D$5=0),"",IF(IFERROR(MATCH(301,O$13:O60,0),0)&gt;0,"",301)),O60+1)))</f>
        <v/>
      </c>
      <c r="P61" s="25" t="str">
        <f ca="1">IFERROR(IF(O61="","",IF(O61=301,"Sales Tax",VLOOKUP(O61,IF(O61&lt;=100,'Enter Closet Order Here'!$F:$H,'Enter Additional Product Here'!$E:$G),IF(O61&lt;=100,2,3),FALSE))),"")</f>
        <v/>
      </c>
      <c r="Q61" s="219" t="str">
        <f ca="1">IFERROR(IF(IF(O61=301,"Sales Tax",VLOOKUP(P61,IF(O61&lt;=100,'Print Here'!$W:$X,'Enter Additional Product Here'!$G:$M),IF(O61&lt;=100,2,3),FALSE))=0,"",IF(O61=301,"Sales Tax",VLOOKUP(P61,IF(O61&lt;=100,'Print Here'!$W:$X,'Enter Additional Product Here'!$G:$M),IF(O61&lt;=100,2,3),FALSE))),"")</f>
        <v/>
      </c>
      <c r="R61" s="219"/>
      <c r="S61" s="219"/>
      <c r="T61" s="219"/>
      <c r="U61" s="219"/>
      <c r="V61" s="219"/>
      <c r="W61" s="219"/>
      <c r="X61" s="121" t="str">
        <f ca="1">IFERROR(IF(O61="","",IF(O61=301,"1",VLOOKUP(O61,IF(O61&lt;=100,'Enter Closet Order Here'!$F:$H,'Enter Additional Product Here'!$E:$G),IF(O61&lt;=100,3,2),FALSE))),"")</f>
        <v/>
      </c>
      <c r="Y61" s="122" t="str">
        <f ca="1">IFERROR(IF(O61="","",IF(O61=301,'Print Variations'!$D$5,VLOOKUP(O61,IF(O61&lt;=100,'Enter Closet Order Here'!$F:$L,'Enter Additional Product Here'!$E:$H),IF(O61&lt;=100,7,4),FALSE))),"")</f>
        <v/>
      </c>
      <c r="Z61" s="122" t="str">
        <f t="shared" ca="1" si="1"/>
        <v/>
      </c>
      <c r="AD61" s="65" t="s">
        <v>652</v>
      </c>
      <c r="AE61" s="65" t="s">
        <v>1271</v>
      </c>
    </row>
    <row r="62" spans="3:31">
      <c r="C62" s="43" t="str">
        <f ca="1">IF(C61&lt;'Print Variations'!$F$5,C61+1,IF(C61='Print Variations'!$F$5,IF('Print Variations'!$F$7=0,IF('Print Variations'!$D$5="$","",IF(IFERROR(MATCH(301,C$13:C61,0),0)&gt;0,"",301)),101),IF(C61&gt;='Print Variations'!$F$7,IF(OR('Print Variations'!$D$5="$",'Print Variations'!$D$5=0),"",IF(IFERROR(MATCH(301,C$13:C61,0),0)&gt;0,"",301)),C61+1)))</f>
        <v/>
      </c>
      <c r="D62" s="25" t="str">
        <f ca="1">IFERROR(IF(C62="","",IF(C62=301,"Sales Tax",VLOOKUP(C62,IF(C62&lt;=100,'Enter Closet Order Here'!$F:$H,'Enter Additional Product Here'!$E:$G),IF(C62&lt;=100,2,3),FALSE))),"")</f>
        <v/>
      </c>
      <c r="E62" s="219" t="str">
        <f ca="1">IFERROR(IF(IF(C62=301,"Sales Tax",VLOOKUP(D62,IF(C62&lt;=100,'Print Here'!$W:$X,'Enter Additional Product Here'!$G:$M),IF(C62&lt;=100,2,3),FALSE))=0,"",IF(C62=301,"Sales Tax",VLOOKUP(D62,IF(C62&lt;=100,'Print Here'!$W:$X,'Enter Additional Product Here'!$G:$M),IF(C62&lt;=100,2,3),FALSE))),"")</f>
        <v/>
      </c>
      <c r="F62" s="219"/>
      <c r="G62" s="219"/>
      <c r="H62" s="219"/>
      <c r="I62" s="219"/>
      <c r="J62" s="219"/>
      <c r="K62" s="121" t="str">
        <f ca="1">IFERROR(IF(C62="","",IF(C62=301,"1",VLOOKUP(C62,IF(C62&lt;=100,'Enter Closet Order Here'!$F:$H,'Enter Additional Product Here'!$E:$G),IF(C62&lt;=100,3,2),FALSE))),"")</f>
        <v/>
      </c>
      <c r="L62" s="122" t="str">
        <f ca="1">IFERROR(IF(C62=301,"",VLOOKUP(D62,IF(C62&lt;=100,'Enter Closet Order Here'!$Y:$Z,'Enter Additional Product Here'!$G:$H),IF(C62&lt;=100,2,2),FALSE)),"")</f>
        <v/>
      </c>
      <c r="M62" s="122" t="str">
        <f ca="1">IFERROR(IF(C62="","",IF(C62=301,'Print Variations'!$D$5,VLOOKUP(C62,IF(C62&lt;=100,'Enter Closet Order Here'!$F:$L,'Enter Additional Product Here'!$E:$H),IF(C62&lt;=100,7,4),FALSE))),"")</f>
        <v/>
      </c>
      <c r="N62" s="122" t="str">
        <f t="shared" ca="1" si="0"/>
        <v/>
      </c>
      <c r="O62" s="43" t="str">
        <f ca="1">IF(O61&lt;'Print Variations'!$F$5,O61+1,IF(O61='Print Variations'!$F$5,IF('Print Variations'!$F$7=0,IF('Print Variations'!$D$5="$","",IF(IFERROR(MATCH(301,O$13:O61,0),0)&gt;0,"",301)),101),IF(O61&gt;='Print Variations'!$F$7,IF(OR('Print Variations'!$D$5="$",'Print Variations'!$D$5=0),"",IF(IFERROR(MATCH(301,O$13:O61,0),0)&gt;0,"",301)),O61+1)))</f>
        <v/>
      </c>
      <c r="P62" s="25" t="str">
        <f ca="1">IFERROR(IF(O62="","",IF(O62=301,"Sales Tax",VLOOKUP(O62,IF(O62&lt;=100,'Enter Closet Order Here'!$F:$H,'Enter Additional Product Here'!$E:$G),IF(O62&lt;=100,2,3),FALSE))),"")</f>
        <v/>
      </c>
      <c r="Q62" s="219" t="str">
        <f ca="1">IFERROR(IF(IF(O62=301,"Sales Tax",VLOOKUP(P62,IF(O62&lt;=100,'Print Here'!$W:$X,'Enter Additional Product Here'!$G:$M),IF(O62&lt;=100,2,3),FALSE))=0,"",IF(O62=301,"Sales Tax",VLOOKUP(P62,IF(O62&lt;=100,'Print Here'!$W:$X,'Enter Additional Product Here'!$G:$M),IF(O62&lt;=100,2,3),FALSE))),"")</f>
        <v/>
      </c>
      <c r="R62" s="219"/>
      <c r="S62" s="219"/>
      <c r="T62" s="219"/>
      <c r="U62" s="219"/>
      <c r="V62" s="219"/>
      <c r="W62" s="219"/>
      <c r="X62" s="121" t="str">
        <f ca="1">IFERROR(IF(O62="","",IF(O62=301,"1",VLOOKUP(O62,IF(O62&lt;=100,'Enter Closet Order Here'!$F:$H,'Enter Additional Product Here'!$E:$G),IF(O62&lt;=100,3,2),FALSE))),"")</f>
        <v/>
      </c>
      <c r="Y62" s="122" t="str">
        <f ca="1">IFERROR(IF(O62="","",IF(O62=301,'Print Variations'!$D$5,VLOOKUP(O62,IF(O62&lt;=100,'Enter Closet Order Here'!$F:$L,'Enter Additional Product Here'!$E:$H),IF(O62&lt;=100,7,4),FALSE))),"")</f>
        <v/>
      </c>
      <c r="Z62" s="122" t="str">
        <f t="shared" ca="1" si="1"/>
        <v/>
      </c>
      <c r="AD62" s="65" t="s">
        <v>653</v>
      </c>
      <c r="AE62" s="65" t="s">
        <v>1272</v>
      </c>
    </row>
    <row r="63" spans="3:31">
      <c r="C63" s="43" t="str">
        <f ca="1">IF(C62&lt;'Print Variations'!$F$5,C62+1,IF(C62='Print Variations'!$F$5,IF('Print Variations'!$F$7=0,IF('Print Variations'!$D$5="$","",IF(IFERROR(MATCH(301,C$13:C62,0),0)&gt;0,"",301)),101),IF(C62&gt;='Print Variations'!$F$7,IF(OR('Print Variations'!$D$5="$",'Print Variations'!$D$5=0),"",IF(IFERROR(MATCH(301,C$13:C62,0),0)&gt;0,"",301)),C62+1)))</f>
        <v/>
      </c>
      <c r="D63" s="25" t="str">
        <f ca="1">IFERROR(IF(C63="","",IF(C63=301,"Sales Tax",VLOOKUP(C63,IF(C63&lt;=100,'Enter Closet Order Here'!$F:$H,'Enter Additional Product Here'!$E:$G),IF(C63&lt;=100,2,3),FALSE))),"")</f>
        <v/>
      </c>
      <c r="E63" s="219" t="str">
        <f ca="1">IFERROR(IF(IF(C63=301,"Sales Tax",VLOOKUP(D63,IF(C63&lt;=100,'Print Here'!$W:$X,'Enter Additional Product Here'!$G:$M),IF(C63&lt;=100,2,3),FALSE))=0,"",IF(C63=301,"Sales Tax",VLOOKUP(D63,IF(C63&lt;=100,'Print Here'!$W:$X,'Enter Additional Product Here'!$G:$M),IF(C63&lt;=100,2,3),FALSE))),"")</f>
        <v/>
      </c>
      <c r="F63" s="219"/>
      <c r="G63" s="219"/>
      <c r="H63" s="219"/>
      <c r="I63" s="219"/>
      <c r="J63" s="219"/>
      <c r="K63" s="121" t="str">
        <f ca="1">IFERROR(IF(C63="","",IF(C63=301,"1",VLOOKUP(C63,IF(C63&lt;=100,'Enter Closet Order Here'!$F:$H,'Enter Additional Product Here'!$E:$G),IF(C63&lt;=100,3,2),FALSE))),"")</f>
        <v/>
      </c>
      <c r="L63" s="122" t="str">
        <f ca="1">IFERROR(IF(C63=301,"",VLOOKUP(D63,IF(C63&lt;=100,'Enter Closet Order Here'!$Y:$Z,'Enter Additional Product Here'!$G:$H),IF(C63&lt;=100,2,2),FALSE)),"")</f>
        <v/>
      </c>
      <c r="M63" s="122" t="str">
        <f ca="1">IFERROR(IF(C63="","",IF(C63=301,'Print Variations'!$D$5,VLOOKUP(C63,IF(C63&lt;=100,'Enter Closet Order Here'!$F:$L,'Enter Additional Product Here'!$E:$H),IF(C63&lt;=100,7,4),FALSE))),"")</f>
        <v/>
      </c>
      <c r="N63" s="122" t="str">
        <f t="shared" ca="1" si="0"/>
        <v/>
      </c>
      <c r="O63" s="43" t="str">
        <f ca="1">IF(O62&lt;'Print Variations'!$F$5,O62+1,IF(O62='Print Variations'!$F$5,IF('Print Variations'!$F$7=0,IF('Print Variations'!$D$5="$","",IF(IFERROR(MATCH(301,O$13:O62,0),0)&gt;0,"",301)),101),IF(O62&gt;='Print Variations'!$F$7,IF(OR('Print Variations'!$D$5="$",'Print Variations'!$D$5=0),"",IF(IFERROR(MATCH(301,O$13:O62,0),0)&gt;0,"",301)),O62+1)))</f>
        <v/>
      </c>
      <c r="P63" s="25" t="str">
        <f ca="1">IFERROR(IF(O63="","",IF(O63=301,"Sales Tax",VLOOKUP(O63,IF(O63&lt;=100,'Enter Closet Order Here'!$F:$H,'Enter Additional Product Here'!$E:$G),IF(O63&lt;=100,2,3),FALSE))),"")</f>
        <v/>
      </c>
      <c r="Q63" s="219" t="str">
        <f ca="1">IFERROR(IF(IF(O63=301,"Sales Tax",VLOOKUP(P63,IF(O63&lt;=100,'Print Here'!$W:$X,'Enter Additional Product Here'!$G:$M),IF(O63&lt;=100,2,3),FALSE))=0,"",IF(O63=301,"Sales Tax",VLOOKUP(P63,IF(O63&lt;=100,'Print Here'!$W:$X,'Enter Additional Product Here'!$G:$M),IF(O63&lt;=100,2,3),FALSE))),"")</f>
        <v/>
      </c>
      <c r="R63" s="219"/>
      <c r="S63" s="219"/>
      <c r="T63" s="219"/>
      <c r="U63" s="219"/>
      <c r="V63" s="219"/>
      <c r="W63" s="219"/>
      <c r="X63" s="121" t="str">
        <f ca="1">IFERROR(IF(O63="","",IF(O63=301,"1",VLOOKUP(O63,IF(O63&lt;=100,'Enter Closet Order Here'!$F:$H,'Enter Additional Product Here'!$E:$G),IF(O63&lt;=100,3,2),FALSE))),"")</f>
        <v/>
      </c>
      <c r="Y63" s="122" t="str">
        <f ca="1">IFERROR(IF(O63="","",IF(O63=301,'Print Variations'!$D$5,VLOOKUP(O63,IF(O63&lt;=100,'Enter Closet Order Here'!$F:$L,'Enter Additional Product Here'!$E:$H),IF(O63&lt;=100,7,4),FALSE))),"")</f>
        <v/>
      </c>
      <c r="Z63" s="122" t="str">
        <f t="shared" ca="1" si="1"/>
        <v/>
      </c>
      <c r="AD63" s="65" t="s">
        <v>654</v>
      </c>
      <c r="AE63" s="65" t="s">
        <v>1273</v>
      </c>
    </row>
    <row r="64" spans="3:31">
      <c r="C64" s="43" t="str">
        <f ca="1">IF(C63&lt;'Print Variations'!$F$5,C63+1,IF(C63='Print Variations'!$F$5,IF('Print Variations'!$F$7=0,IF('Print Variations'!$D$5="$","",IF(IFERROR(MATCH(301,C$13:C63,0),0)&gt;0,"",301)),101),IF(C63&gt;='Print Variations'!$F$7,IF(OR('Print Variations'!$D$5="$",'Print Variations'!$D$5=0),"",IF(IFERROR(MATCH(301,C$13:C63,0),0)&gt;0,"",301)),C63+1)))</f>
        <v/>
      </c>
      <c r="D64" s="25" t="str">
        <f ca="1">IFERROR(IF(C64="","",IF(C64=301,"Sales Tax",VLOOKUP(C64,IF(C64&lt;=100,'Enter Closet Order Here'!$F:$H,'Enter Additional Product Here'!$E:$G),IF(C64&lt;=100,2,3),FALSE))),"")</f>
        <v/>
      </c>
      <c r="E64" s="219" t="str">
        <f ca="1">IFERROR(IF(IF(C64=301,"Sales Tax",VLOOKUP(D64,IF(C64&lt;=100,'Print Here'!$W:$X,'Enter Additional Product Here'!$G:$M),IF(C64&lt;=100,2,3),FALSE))=0,"",IF(C64=301,"Sales Tax",VLOOKUP(D64,IF(C64&lt;=100,'Print Here'!$W:$X,'Enter Additional Product Here'!$G:$M),IF(C64&lt;=100,2,3),FALSE))),"")</f>
        <v/>
      </c>
      <c r="F64" s="219"/>
      <c r="G64" s="219"/>
      <c r="H64" s="219"/>
      <c r="I64" s="219"/>
      <c r="J64" s="219"/>
      <c r="K64" s="121" t="str">
        <f ca="1">IFERROR(IF(C64="","",IF(C64=301,"1",VLOOKUP(C64,IF(C64&lt;=100,'Enter Closet Order Here'!$F:$H,'Enter Additional Product Here'!$E:$G),IF(C64&lt;=100,3,2),FALSE))),"")</f>
        <v/>
      </c>
      <c r="L64" s="122" t="str">
        <f ca="1">IFERROR(IF(C64=301,"",VLOOKUP(D64,IF(C64&lt;=100,'Enter Closet Order Here'!$Y:$Z,'Enter Additional Product Here'!$G:$H),IF(C64&lt;=100,2,2),FALSE)),"")</f>
        <v/>
      </c>
      <c r="M64" s="122" t="str">
        <f ca="1">IFERROR(IF(C64="","",IF(C64=301,'Print Variations'!$D$5,VLOOKUP(C64,IF(C64&lt;=100,'Enter Closet Order Here'!$F:$L,'Enter Additional Product Here'!$E:$H),IF(C64&lt;=100,7,4),FALSE))),"")</f>
        <v/>
      </c>
      <c r="N64" s="122" t="str">
        <f t="shared" ca="1" si="0"/>
        <v/>
      </c>
      <c r="O64" s="43" t="str">
        <f ca="1">IF(O63&lt;'Print Variations'!$F$5,O63+1,IF(O63='Print Variations'!$F$5,IF('Print Variations'!$F$7=0,IF('Print Variations'!$D$5="$","",IF(IFERROR(MATCH(301,O$13:O63,0),0)&gt;0,"",301)),101),IF(O63&gt;='Print Variations'!$F$7,IF(OR('Print Variations'!$D$5="$",'Print Variations'!$D$5=0),"",IF(IFERROR(MATCH(301,O$13:O63,0),0)&gt;0,"",301)),O63+1)))</f>
        <v/>
      </c>
      <c r="P64" s="25" t="str">
        <f ca="1">IFERROR(IF(O64="","",IF(O64=301,"Sales Tax",VLOOKUP(O64,IF(O64&lt;=100,'Enter Closet Order Here'!$F:$H,'Enter Additional Product Here'!$E:$G),IF(O64&lt;=100,2,3),FALSE))),"")</f>
        <v/>
      </c>
      <c r="Q64" s="219" t="str">
        <f ca="1">IFERROR(IF(IF(O64=301,"Sales Tax",VLOOKUP(P64,IF(O64&lt;=100,'Print Here'!$W:$X,'Enter Additional Product Here'!$G:$M),IF(O64&lt;=100,2,3),FALSE))=0,"",IF(O64=301,"Sales Tax",VLOOKUP(P64,IF(O64&lt;=100,'Print Here'!$W:$X,'Enter Additional Product Here'!$G:$M),IF(O64&lt;=100,2,3),FALSE))),"")</f>
        <v/>
      </c>
      <c r="R64" s="219"/>
      <c r="S64" s="219"/>
      <c r="T64" s="219"/>
      <c r="U64" s="219"/>
      <c r="V64" s="219"/>
      <c r="W64" s="219"/>
      <c r="X64" s="121" t="str">
        <f ca="1">IFERROR(IF(O64="","",IF(O64=301,"1",VLOOKUP(O64,IF(O64&lt;=100,'Enter Closet Order Here'!$F:$H,'Enter Additional Product Here'!$E:$G),IF(O64&lt;=100,3,2),FALSE))),"")</f>
        <v/>
      </c>
      <c r="Y64" s="122" t="str">
        <f ca="1">IFERROR(IF(O64="","",IF(O64=301,'Print Variations'!$D$5,VLOOKUP(O64,IF(O64&lt;=100,'Enter Closet Order Here'!$F:$L,'Enter Additional Product Here'!$E:$H),IF(O64&lt;=100,7,4),FALSE))),"")</f>
        <v/>
      </c>
      <c r="Z64" s="122" t="str">
        <f t="shared" ca="1" si="1"/>
        <v/>
      </c>
      <c r="AD64" s="65" t="s">
        <v>655</v>
      </c>
      <c r="AE64" s="65" t="s">
        <v>1274</v>
      </c>
    </row>
    <row r="65" spans="3:31">
      <c r="C65" s="43" t="str">
        <f ca="1">IF(C64&lt;'Print Variations'!$F$5,C64+1,IF(C64='Print Variations'!$F$5,IF('Print Variations'!$F$7=0,IF('Print Variations'!$D$5="$","",IF(IFERROR(MATCH(301,C$13:C64,0),0)&gt;0,"",301)),101),IF(C64&gt;='Print Variations'!$F$7,IF(OR('Print Variations'!$D$5="$",'Print Variations'!$D$5=0),"",IF(IFERROR(MATCH(301,C$13:C64,0),0)&gt;0,"",301)),C64+1)))</f>
        <v/>
      </c>
      <c r="D65" s="25" t="str">
        <f ca="1">IFERROR(IF(C65="","",IF(C65=301,"Sales Tax",VLOOKUP(C65,IF(C65&lt;=100,'Enter Closet Order Here'!$F:$H,'Enter Additional Product Here'!$E:$G),IF(C65&lt;=100,2,3),FALSE))),"")</f>
        <v/>
      </c>
      <c r="E65" s="219" t="str">
        <f ca="1">IFERROR(IF(IF(C65=301,"Sales Tax",VLOOKUP(D65,IF(C65&lt;=100,'Print Here'!$W:$X,'Enter Additional Product Here'!$G:$M),IF(C65&lt;=100,2,3),FALSE))=0,"",IF(C65=301,"Sales Tax",VLOOKUP(D65,IF(C65&lt;=100,'Print Here'!$W:$X,'Enter Additional Product Here'!$G:$M),IF(C65&lt;=100,2,3),FALSE))),"")</f>
        <v/>
      </c>
      <c r="F65" s="219"/>
      <c r="G65" s="219"/>
      <c r="H65" s="219"/>
      <c r="I65" s="219"/>
      <c r="J65" s="219"/>
      <c r="K65" s="121" t="str">
        <f ca="1">IFERROR(IF(C65="","",IF(C65=301,"1",VLOOKUP(C65,IF(C65&lt;=100,'Enter Closet Order Here'!$F:$H,'Enter Additional Product Here'!$E:$G),IF(C65&lt;=100,3,2),FALSE))),"")</f>
        <v/>
      </c>
      <c r="L65" s="122" t="str">
        <f ca="1">IFERROR(IF(C65=301,"",VLOOKUP(D65,IF(C65&lt;=100,'Enter Closet Order Here'!$Y:$Z,'Enter Additional Product Here'!$G:$H),IF(C65&lt;=100,2,2),FALSE)),"")</f>
        <v/>
      </c>
      <c r="M65" s="122" t="str">
        <f ca="1">IFERROR(IF(C65="","",IF(C65=301,'Print Variations'!$D$5,VLOOKUP(C65,IF(C65&lt;=100,'Enter Closet Order Here'!$F:$L,'Enter Additional Product Here'!$E:$H),IF(C65&lt;=100,7,4),FALSE))),"")</f>
        <v/>
      </c>
      <c r="N65" s="122" t="str">
        <f t="shared" ca="1" si="0"/>
        <v/>
      </c>
      <c r="O65" s="43" t="str">
        <f ca="1">IF(O64&lt;'Print Variations'!$F$5,O64+1,IF(O64='Print Variations'!$F$5,IF('Print Variations'!$F$7=0,IF('Print Variations'!$D$5="$","",IF(IFERROR(MATCH(301,O$13:O64,0),0)&gt;0,"",301)),101),IF(O64&gt;='Print Variations'!$F$7,IF(OR('Print Variations'!$D$5="$",'Print Variations'!$D$5=0),"",IF(IFERROR(MATCH(301,O$13:O64,0),0)&gt;0,"",301)),O64+1)))</f>
        <v/>
      </c>
      <c r="P65" s="25" t="str">
        <f ca="1">IFERROR(IF(O65="","",IF(O65=301,"Sales Tax",VLOOKUP(O65,IF(O65&lt;=100,'Enter Closet Order Here'!$F:$H,'Enter Additional Product Here'!$E:$G),IF(O65&lt;=100,2,3),FALSE))),"")</f>
        <v/>
      </c>
      <c r="Q65" s="219" t="str">
        <f ca="1">IFERROR(IF(IF(O65=301,"Sales Tax",VLOOKUP(P65,IF(O65&lt;=100,'Print Here'!$W:$X,'Enter Additional Product Here'!$G:$M),IF(O65&lt;=100,2,3),FALSE))=0,"",IF(O65=301,"Sales Tax",VLOOKUP(P65,IF(O65&lt;=100,'Print Here'!$W:$X,'Enter Additional Product Here'!$G:$M),IF(O65&lt;=100,2,3),FALSE))),"")</f>
        <v/>
      </c>
      <c r="R65" s="219"/>
      <c r="S65" s="219"/>
      <c r="T65" s="219"/>
      <c r="U65" s="219"/>
      <c r="V65" s="219"/>
      <c r="W65" s="219"/>
      <c r="X65" s="121" t="str">
        <f ca="1">IFERROR(IF(O65="","",IF(O65=301,"1",VLOOKUP(O65,IF(O65&lt;=100,'Enter Closet Order Here'!$F:$H,'Enter Additional Product Here'!$E:$G),IF(O65&lt;=100,3,2),FALSE))),"")</f>
        <v/>
      </c>
      <c r="Y65" s="122" t="str">
        <f ca="1">IFERROR(IF(O65="","",IF(O65=301,'Print Variations'!$D$5,VLOOKUP(O65,IF(O65&lt;=100,'Enter Closet Order Here'!$F:$L,'Enter Additional Product Here'!$E:$H),IF(O65&lt;=100,7,4),FALSE))),"")</f>
        <v/>
      </c>
      <c r="Z65" s="122" t="str">
        <f t="shared" ca="1" si="1"/>
        <v/>
      </c>
      <c r="AD65" s="65" t="s">
        <v>656</v>
      </c>
      <c r="AE65" s="65" t="s">
        <v>1275</v>
      </c>
    </row>
    <row r="66" spans="3:31">
      <c r="C66" s="43" t="str">
        <f ca="1">IF(C65&lt;'Print Variations'!$F$5,C65+1,IF(C65='Print Variations'!$F$5,IF('Print Variations'!$F$7=0,IF('Print Variations'!$D$5="$","",IF(IFERROR(MATCH(301,C$13:C65,0),0)&gt;0,"",301)),101),IF(C65&gt;='Print Variations'!$F$7,IF(OR('Print Variations'!$D$5="$",'Print Variations'!$D$5=0),"",IF(IFERROR(MATCH(301,C$13:C65,0),0)&gt;0,"",301)),C65+1)))</f>
        <v/>
      </c>
      <c r="D66" s="25" t="str">
        <f ca="1">IFERROR(IF(C66="","",IF(C66=301,"Sales Tax",VLOOKUP(C66,IF(C66&lt;=100,'Enter Closet Order Here'!$F:$H,'Enter Additional Product Here'!$E:$G),IF(C66&lt;=100,2,3),FALSE))),"")</f>
        <v/>
      </c>
      <c r="E66" s="219" t="str">
        <f ca="1">IFERROR(IF(IF(C66=301,"Sales Tax",VLOOKUP(D66,IF(C66&lt;=100,'Print Here'!$W:$X,'Enter Additional Product Here'!$G:$M),IF(C66&lt;=100,2,3),FALSE))=0,"",IF(C66=301,"Sales Tax",VLOOKUP(D66,IF(C66&lt;=100,'Print Here'!$W:$X,'Enter Additional Product Here'!$G:$M),IF(C66&lt;=100,2,3),FALSE))),"")</f>
        <v/>
      </c>
      <c r="F66" s="219"/>
      <c r="G66" s="219"/>
      <c r="H66" s="219"/>
      <c r="I66" s="219"/>
      <c r="J66" s="219"/>
      <c r="K66" s="121" t="str">
        <f ca="1">IFERROR(IF(C66="","",IF(C66=301,"1",VLOOKUP(C66,IF(C66&lt;=100,'Enter Closet Order Here'!$F:$H,'Enter Additional Product Here'!$E:$G),IF(C66&lt;=100,3,2),FALSE))),"")</f>
        <v/>
      </c>
      <c r="L66" s="122" t="str">
        <f ca="1">IFERROR(IF(C66=301,"",VLOOKUP(D66,IF(C66&lt;=100,'Enter Closet Order Here'!$Y:$Z,'Enter Additional Product Here'!$G:$H),IF(C66&lt;=100,2,2),FALSE)),"")</f>
        <v/>
      </c>
      <c r="M66" s="122" t="str">
        <f ca="1">IFERROR(IF(C66="","",IF(C66=301,'Print Variations'!$D$5,VLOOKUP(C66,IF(C66&lt;=100,'Enter Closet Order Here'!$F:$L,'Enter Additional Product Here'!$E:$H),IF(C66&lt;=100,7,4),FALSE))),"")</f>
        <v/>
      </c>
      <c r="N66" s="122" t="str">
        <f t="shared" ca="1" si="0"/>
        <v/>
      </c>
      <c r="O66" s="43" t="str">
        <f ca="1">IF(O65&lt;'Print Variations'!$F$5,O65+1,IF(O65='Print Variations'!$F$5,IF('Print Variations'!$F$7=0,IF('Print Variations'!$D$5="$","",IF(IFERROR(MATCH(301,O$13:O65,0),0)&gt;0,"",301)),101),IF(O65&gt;='Print Variations'!$F$7,IF(OR('Print Variations'!$D$5="$",'Print Variations'!$D$5=0),"",IF(IFERROR(MATCH(301,O$13:O65,0),0)&gt;0,"",301)),O65+1)))</f>
        <v/>
      </c>
      <c r="P66" s="25" t="str">
        <f ca="1">IFERROR(IF(O66="","",IF(O66=301,"Sales Tax",VLOOKUP(O66,IF(O66&lt;=100,'Enter Closet Order Here'!$F:$H,'Enter Additional Product Here'!$E:$G),IF(O66&lt;=100,2,3),FALSE))),"")</f>
        <v/>
      </c>
      <c r="Q66" s="219" t="str">
        <f ca="1">IFERROR(IF(IF(O66=301,"Sales Tax",VLOOKUP(P66,IF(O66&lt;=100,'Print Here'!$W:$X,'Enter Additional Product Here'!$G:$M),IF(O66&lt;=100,2,3),FALSE))=0,"",IF(O66=301,"Sales Tax",VLOOKUP(P66,IF(O66&lt;=100,'Print Here'!$W:$X,'Enter Additional Product Here'!$G:$M),IF(O66&lt;=100,2,3),FALSE))),"")</f>
        <v/>
      </c>
      <c r="R66" s="219"/>
      <c r="S66" s="219"/>
      <c r="T66" s="219"/>
      <c r="U66" s="219"/>
      <c r="V66" s="219"/>
      <c r="W66" s="219"/>
      <c r="X66" s="121" t="str">
        <f ca="1">IFERROR(IF(O66="","",IF(O66=301,"1",VLOOKUP(O66,IF(O66&lt;=100,'Enter Closet Order Here'!$F:$H,'Enter Additional Product Here'!$E:$G),IF(O66&lt;=100,3,2),FALSE))),"")</f>
        <v/>
      </c>
      <c r="Y66" s="122" t="str">
        <f ca="1">IFERROR(IF(O66="","",IF(O66=301,'Print Variations'!$D$5,VLOOKUP(O66,IF(O66&lt;=100,'Enter Closet Order Here'!$F:$L,'Enter Additional Product Here'!$E:$H),IF(O66&lt;=100,7,4),FALSE))),"")</f>
        <v/>
      </c>
      <c r="Z66" s="122" t="str">
        <f t="shared" ca="1" si="1"/>
        <v/>
      </c>
      <c r="AD66" s="65" t="s">
        <v>657</v>
      </c>
      <c r="AE66" s="65" t="s">
        <v>1276</v>
      </c>
    </row>
    <row r="67" spans="3:31">
      <c r="C67" s="43" t="str">
        <f ca="1">IF(C66&lt;'Print Variations'!$F$5,C66+1,IF(C66='Print Variations'!$F$5,IF('Print Variations'!$F$7=0,IF('Print Variations'!$D$5="$","",IF(IFERROR(MATCH(301,C$13:C66,0),0)&gt;0,"",301)),101),IF(C66&gt;='Print Variations'!$F$7,IF(OR('Print Variations'!$D$5="$",'Print Variations'!$D$5=0),"",IF(IFERROR(MATCH(301,C$13:C66,0),0)&gt;0,"",301)),C66+1)))</f>
        <v/>
      </c>
      <c r="D67" s="25" t="str">
        <f ca="1">IFERROR(IF(C67="","",IF(C67=301,"Sales Tax",VLOOKUP(C67,IF(C67&lt;=100,'Enter Closet Order Here'!$F:$H,'Enter Additional Product Here'!$E:$G),IF(C67&lt;=100,2,3),FALSE))),"")</f>
        <v/>
      </c>
      <c r="E67" s="219" t="str">
        <f ca="1">IFERROR(IF(IF(C67=301,"Sales Tax",VLOOKUP(D67,IF(C67&lt;=100,'Print Here'!$W:$X,'Enter Additional Product Here'!$G:$M),IF(C67&lt;=100,2,3),FALSE))=0,"",IF(C67=301,"Sales Tax",VLOOKUP(D67,IF(C67&lt;=100,'Print Here'!$W:$X,'Enter Additional Product Here'!$G:$M),IF(C67&lt;=100,2,3),FALSE))),"")</f>
        <v/>
      </c>
      <c r="F67" s="219"/>
      <c r="G67" s="219"/>
      <c r="H67" s="219"/>
      <c r="I67" s="219"/>
      <c r="J67" s="219"/>
      <c r="K67" s="121" t="str">
        <f ca="1">IFERROR(IF(C67="","",IF(C67=301,"1",VLOOKUP(C67,IF(C67&lt;=100,'Enter Closet Order Here'!$F:$H,'Enter Additional Product Here'!$E:$G),IF(C67&lt;=100,3,2),FALSE))),"")</f>
        <v/>
      </c>
      <c r="L67" s="122" t="str">
        <f ca="1">IFERROR(IF(C67=301,"",VLOOKUP(D67,IF(C67&lt;=100,'Enter Closet Order Here'!$Y:$Z,'Enter Additional Product Here'!$G:$H),IF(C67&lt;=100,2,2),FALSE)),"")</f>
        <v/>
      </c>
      <c r="M67" s="122" t="str">
        <f ca="1">IFERROR(IF(C67="","",IF(C67=301,'Print Variations'!$D$5,VLOOKUP(C67,IF(C67&lt;=100,'Enter Closet Order Here'!$F:$L,'Enter Additional Product Here'!$E:$H),IF(C67&lt;=100,7,4),FALSE))),"")</f>
        <v/>
      </c>
      <c r="N67" s="122" t="str">
        <f t="shared" ca="1" si="0"/>
        <v/>
      </c>
      <c r="O67" s="43" t="str">
        <f ca="1">IF(O66&lt;'Print Variations'!$F$5,O66+1,IF(O66='Print Variations'!$F$5,IF('Print Variations'!$F$7=0,IF('Print Variations'!$D$5="$","",IF(IFERROR(MATCH(301,O$13:O66,0),0)&gt;0,"",301)),101),IF(O66&gt;='Print Variations'!$F$7,IF(OR('Print Variations'!$D$5="$",'Print Variations'!$D$5=0),"",IF(IFERROR(MATCH(301,O$13:O66,0),0)&gt;0,"",301)),O66+1)))</f>
        <v/>
      </c>
      <c r="P67" s="25" t="str">
        <f ca="1">IFERROR(IF(O67="","",IF(O67=301,"Sales Tax",VLOOKUP(O67,IF(O67&lt;=100,'Enter Closet Order Here'!$F:$H,'Enter Additional Product Here'!$E:$G),IF(O67&lt;=100,2,3),FALSE))),"")</f>
        <v/>
      </c>
      <c r="Q67" s="219" t="str">
        <f ca="1">IFERROR(IF(IF(O67=301,"Sales Tax",VLOOKUP(P67,IF(O67&lt;=100,'Print Here'!$W:$X,'Enter Additional Product Here'!$G:$M),IF(O67&lt;=100,2,3),FALSE))=0,"",IF(O67=301,"Sales Tax",VLOOKUP(P67,IF(O67&lt;=100,'Print Here'!$W:$X,'Enter Additional Product Here'!$G:$M),IF(O67&lt;=100,2,3),FALSE))),"")</f>
        <v/>
      </c>
      <c r="R67" s="219"/>
      <c r="S67" s="219"/>
      <c r="T67" s="219"/>
      <c r="U67" s="219"/>
      <c r="V67" s="219"/>
      <c r="W67" s="219"/>
      <c r="X67" s="121" t="str">
        <f ca="1">IFERROR(IF(O67="","",IF(O67=301,"1",VLOOKUP(O67,IF(O67&lt;=100,'Enter Closet Order Here'!$F:$H,'Enter Additional Product Here'!$E:$G),IF(O67&lt;=100,3,2),FALSE))),"")</f>
        <v/>
      </c>
      <c r="Y67" s="122" t="str">
        <f ca="1">IFERROR(IF(O67="","",IF(O67=301,'Print Variations'!$D$5,VLOOKUP(O67,IF(O67&lt;=100,'Enter Closet Order Here'!$F:$L,'Enter Additional Product Here'!$E:$H),IF(O67&lt;=100,7,4),FALSE))),"")</f>
        <v/>
      </c>
      <c r="Z67" s="122" t="str">
        <f t="shared" ca="1" si="1"/>
        <v/>
      </c>
      <c r="AD67" s="65" t="s">
        <v>658</v>
      </c>
      <c r="AE67" s="65" t="s">
        <v>1277</v>
      </c>
    </row>
    <row r="68" spans="3:31">
      <c r="C68" s="43" t="str">
        <f ca="1">IF(C67&lt;'Print Variations'!$F$5,C67+1,IF(C67='Print Variations'!$F$5,IF('Print Variations'!$F$7=0,IF('Print Variations'!$D$5="$","",IF(IFERROR(MATCH(301,C$13:C67,0),0)&gt;0,"",301)),101),IF(C67&gt;='Print Variations'!$F$7,IF(OR('Print Variations'!$D$5="$",'Print Variations'!$D$5=0),"",IF(IFERROR(MATCH(301,C$13:C67,0),0)&gt;0,"",301)),C67+1)))</f>
        <v/>
      </c>
      <c r="D68" s="25" t="str">
        <f ca="1">IFERROR(IF(C68="","",IF(C68=301,"Sales Tax",VLOOKUP(C68,IF(C68&lt;=100,'Enter Closet Order Here'!$F:$H,'Enter Additional Product Here'!$E:$G),IF(C68&lt;=100,2,3),FALSE))),"")</f>
        <v/>
      </c>
      <c r="E68" s="219" t="str">
        <f ca="1">IFERROR(IF(IF(C68=301,"Sales Tax",VLOOKUP(D68,IF(C68&lt;=100,'Print Here'!$W:$X,'Enter Additional Product Here'!$G:$M),IF(C68&lt;=100,2,3),FALSE))=0,"",IF(C68=301,"Sales Tax",VLOOKUP(D68,IF(C68&lt;=100,'Print Here'!$W:$X,'Enter Additional Product Here'!$G:$M),IF(C68&lt;=100,2,3),FALSE))),"")</f>
        <v/>
      </c>
      <c r="F68" s="219"/>
      <c r="G68" s="219"/>
      <c r="H68" s="219"/>
      <c r="I68" s="219"/>
      <c r="J68" s="219"/>
      <c r="K68" s="121" t="str">
        <f ca="1">IFERROR(IF(C68="","",IF(C68=301,"1",VLOOKUP(C68,IF(C68&lt;=100,'Enter Closet Order Here'!$F:$H,'Enter Additional Product Here'!$E:$G),IF(C68&lt;=100,3,2),FALSE))),"")</f>
        <v/>
      </c>
      <c r="L68" s="122" t="str">
        <f ca="1">IFERROR(IF(C68=301,"",VLOOKUP(D68,IF(C68&lt;=100,'Enter Closet Order Here'!$Y:$Z,'Enter Additional Product Here'!$G:$H),IF(C68&lt;=100,2,2),FALSE)),"")</f>
        <v/>
      </c>
      <c r="M68" s="122" t="str">
        <f ca="1">IFERROR(IF(C68="","",IF(C68=301,'Print Variations'!$D$5,VLOOKUP(C68,IF(C68&lt;=100,'Enter Closet Order Here'!$F:$L,'Enter Additional Product Here'!$E:$H),IF(C68&lt;=100,7,4),FALSE))),"")</f>
        <v/>
      </c>
      <c r="N68" s="122" t="str">
        <f t="shared" ca="1" si="0"/>
        <v/>
      </c>
      <c r="O68" s="43" t="str">
        <f ca="1">IF(O67&lt;'Print Variations'!$F$5,O67+1,IF(O67='Print Variations'!$F$5,IF('Print Variations'!$F$7=0,IF('Print Variations'!$D$5="$","",IF(IFERROR(MATCH(301,O$13:O67,0),0)&gt;0,"",301)),101),IF(O67&gt;='Print Variations'!$F$7,IF(OR('Print Variations'!$D$5="$",'Print Variations'!$D$5=0),"",IF(IFERROR(MATCH(301,O$13:O67,0),0)&gt;0,"",301)),O67+1)))</f>
        <v/>
      </c>
      <c r="P68" s="25" t="str">
        <f ca="1">IFERROR(IF(O68="","",IF(O68=301,"Sales Tax",VLOOKUP(O68,IF(O68&lt;=100,'Enter Closet Order Here'!$F:$H,'Enter Additional Product Here'!$E:$G),IF(O68&lt;=100,2,3),FALSE))),"")</f>
        <v/>
      </c>
      <c r="Q68" s="219" t="str">
        <f ca="1">IFERROR(IF(IF(O68=301,"Sales Tax",VLOOKUP(P68,IF(O68&lt;=100,'Print Here'!$W:$X,'Enter Additional Product Here'!$G:$M),IF(O68&lt;=100,2,3),FALSE))=0,"",IF(O68=301,"Sales Tax",VLOOKUP(P68,IF(O68&lt;=100,'Print Here'!$W:$X,'Enter Additional Product Here'!$G:$M),IF(O68&lt;=100,2,3),FALSE))),"")</f>
        <v/>
      </c>
      <c r="R68" s="219"/>
      <c r="S68" s="219"/>
      <c r="T68" s="219"/>
      <c r="U68" s="219"/>
      <c r="V68" s="219"/>
      <c r="W68" s="219"/>
      <c r="X68" s="121" t="str">
        <f ca="1">IFERROR(IF(O68="","",IF(O68=301,"1",VLOOKUP(O68,IF(O68&lt;=100,'Enter Closet Order Here'!$F:$H,'Enter Additional Product Here'!$E:$G),IF(O68&lt;=100,3,2),FALSE))),"")</f>
        <v/>
      </c>
      <c r="Y68" s="122" t="str">
        <f ca="1">IFERROR(IF(O68="","",IF(O68=301,'Print Variations'!$D$5,VLOOKUP(O68,IF(O68&lt;=100,'Enter Closet Order Here'!$F:$L,'Enter Additional Product Here'!$E:$H),IF(O68&lt;=100,7,4),FALSE))),"")</f>
        <v/>
      </c>
      <c r="Z68" s="122" t="str">
        <f t="shared" ca="1" si="1"/>
        <v/>
      </c>
      <c r="AD68" s="65" t="s">
        <v>659</v>
      </c>
      <c r="AE68" s="65" t="s">
        <v>1278</v>
      </c>
    </row>
    <row r="69" spans="3:31">
      <c r="C69" s="43" t="str">
        <f ca="1">IF(C68&lt;'Print Variations'!$F$5,C68+1,IF(C68='Print Variations'!$F$5,IF('Print Variations'!$F$7=0,IF('Print Variations'!$D$5="$","",IF(IFERROR(MATCH(301,C$13:C68,0),0)&gt;0,"",301)),101),IF(C68&gt;='Print Variations'!$F$7,IF(OR('Print Variations'!$D$5="$",'Print Variations'!$D$5=0),"",IF(IFERROR(MATCH(301,C$13:C68,0),0)&gt;0,"",301)),C68+1)))</f>
        <v/>
      </c>
      <c r="D69" s="25" t="str">
        <f ca="1">IFERROR(IF(C69="","",IF(C69=301,"Sales Tax",VLOOKUP(C69,IF(C69&lt;=100,'Enter Closet Order Here'!$F:$H,'Enter Additional Product Here'!$E:$G),IF(C69&lt;=100,2,3),FALSE))),"")</f>
        <v/>
      </c>
      <c r="E69" s="219" t="str">
        <f ca="1">IFERROR(IF(IF(C69=301,"Sales Tax",VLOOKUP(D69,IF(C69&lt;=100,'Print Here'!$W:$X,'Enter Additional Product Here'!$G:$M),IF(C69&lt;=100,2,3),FALSE))=0,"",IF(C69=301,"Sales Tax",VLOOKUP(D69,IF(C69&lt;=100,'Print Here'!$W:$X,'Enter Additional Product Here'!$G:$M),IF(C69&lt;=100,2,3),FALSE))),"")</f>
        <v/>
      </c>
      <c r="F69" s="219"/>
      <c r="G69" s="219"/>
      <c r="H69" s="219"/>
      <c r="I69" s="219"/>
      <c r="J69" s="219"/>
      <c r="K69" s="121" t="str">
        <f ca="1">IFERROR(IF(C69="","",IF(C69=301,"1",VLOOKUP(C69,IF(C69&lt;=100,'Enter Closet Order Here'!$F:$H,'Enter Additional Product Here'!$E:$G),IF(C69&lt;=100,3,2),FALSE))),"")</f>
        <v/>
      </c>
      <c r="L69" s="122" t="str">
        <f ca="1">IFERROR(IF(C69=301,"",VLOOKUP(D69,IF(C69&lt;=100,'Enter Closet Order Here'!$Y:$Z,'Enter Additional Product Here'!$G:$H),IF(C69&lt;=100,2,2),FALSE)),"")</f>
        <v/>
      </c>
      <c r="M69" s="122" t="str">
        <f ca="1">IFERROR(IF(C69="","",IF(C69=301,'Print Variations'!$D$5,VLOOKUP(C69,IF(C69&lt;=100,'Enter Closet Order Here'!$F:$L,'Enter Additional Product Here'!$E:$H),IF(C69&lt;=100,7,4),FALSE))),"")</f>
        <v/>
      </c>
      <c r="N69" s="122" t="str">
        <f t="shared" ca="1" si="0"/>
        <v/>
      </c>
      <c r="O69" s="43" t="str">
        <f ca="1">IF(O68&lt;'Print Variations'!$F$5,O68+1,IF(O68='Print Variations'!$F$5,IF('Print Variations'!$F$7=0,IF('Print Variations'!$D$5="$","",IF(IFERROR(MATCH(301,O$13:O68,0),0)&gt;0,"",301)),101),IF(O68&gt;='Print Variations'!$F$7,IF(OR('Print Variations'!$D$5="$",'Print Variations'!$D$5=0),"",IF(IFERROR(MATCH(301,O$13:O68,0),0)&gt;0,"",301)),O68+1)))</f>
        <v/>
      </c>
      <c r="P69" s="25" t="str">
        <f ca="1">IFERROR(IF(O69="","",IF(O69=301,"Sales Tax",VLOOKUP(O69,IF(O69&lt;=100,'Enter Closet Order Here'!$F:$H,'Enter Additional Product Here'!$E:$G),IF(O69&lt;=100,2,3),FALSE))),"")</f>
        <v/>
      </c>
      <c r="Q69" s="219" t="str">
        <f ca="1">IFERROR(IF(IF(O69=301,"Sales Tax",VLOOKUP(P69,IF(O69&lt;=100,'Print Here'!$W:$X,'Enter Additional Product Here'!$G:$M),IF(O69&lt;=100,2,3),FALSE))=0,"",IF(O69=301,"Sales Tax",VLOOKUP(P69,IF(O69&lt;=100,'Print Here'!$W:$X,'Enter Additional Product Here'!$G:$M),IF(O69&lt;=100,2,3),FALSE))),"")</f>
        <v/>
      </c>
      <c r="R69" s="219"/>
      <c r="S69" s="219"/>
      <c r="T69" s="219"/>
      <c r="U69" s="219"/>
      <c r="V69" s="219"/>
      <c r="W69" s="219"/>
      <c r="X69" s="121" t="str">
        <f ca="1">IFERROR(IF(O69="","",IF(O69=301,"1",VLOOKUP(O69,IF(O69&lt;=100,'Enter Closet Order Here'!$F:$H,'Enter Additional Product Here'!$E:$G),IF(O69&lt;=100,3,2),FALSE))),"")</f>
        <v/>
      </c>
      <c r="Y69" s="122" t="str">
        <f ca="1">IFERROR(IF(O69="","",IF(O69=301,'Print Variations'!$D$5,VLOOKUP(O69,IF(O69&lt;=100,'Enter Closet Order Here'!$F:$L,'Enter Additional Product Here'!$E:$H),IF(O69&lt;=100,7,4),FALSE))),"")</f>
        <v/>
      </c>
      <c r="Z69" s="122" t="str">
        <f t="shared" ca="1" si="1"/>
        <v/>
      </c>
      <c r="AD69" s="65" t="s">
        <v>660</v>
      </c>
      <c r="AE69" s="65" t="s">
        <v>1279</v>
      </c>
    </row>
    <row r="70" spans="3:31">
      <c r="C70" s="43" t="str">
        <f ca="1">IF(C69&lt;'Print Variations'!$F$5,C69+1,IF(C69='Print Variations'!$F$5,IF('Print Variations'!$F$7=0,IF('Print Variations'!$D$5="$","",IF(IFERROR(MATCH(301,C$13:C69,0),0)&gt;0,"",301)),101),IF(C69&gt;='Print Variations'!$F$7,IF(OR('Print Variations'!$D$5="$",'Print Variations'!$D$5=0),"",IF(IFERROR(MATCH(301,C$13:C69,0),0)&gt;0,"",301)),C69+1)))</f>
        <v/>
      </c>
      <c r="D70" s="25" t="str">
        <f ca="1">IFERROR(IF(C70="","",IF(C70=301,"Sales Tax",VLOOKUP(C70,IF(C70&lt;=100,'Enter Closet Order Here'!$F:$H,'Enter Additional Product Here'!$E:$G),IF(C70&lt;=100,2,3),FALSE))),"")</f>
        <v/>
      </c>
      <c r="E70" s="219" t="str">
        <f ca="1">IFERROR(IF(IF(C70=301,"Sales Tax",VLOOKUP(D70,IF(C70&lt;=100,'Print Here'!$W:$X,'Enter Additional Product Here'!$G:$M),IF(C70&lt;=100,2,3),FALSE))=0,"",IF(C70=301,"Sales Tax",VLOOKUP(D70,IF(C70&lt;=100,'Print Here'!$W:$X,'Enter Additional Product Here'!$G:$M),IF(C70&lt;=100,2,3),FALSE))),"")</f>
        <v/>
      </c>
      <c r="F70" s="219"/>
      <c r="G70" s="219"/>
      <c r="H70" s="219"/>
      <c r="I70" s="219"/>
      <c r="J70" s="219"/>
      <c r="K70" s="121" t="str">
        <f ca="1">IFERROR(IF(C70="","",IF(C70=301,"1",VLOOKUP(C70,IF(C70&lt;=100,'Enter Closet Order Here'!$F:$H,'Enter Additional Product Here'!$E:$G),IF(C70&lt;=100,3,2),FALSE))),"")</f>
        <v/>
      </c>
      <c r="L70" s="122" t="str">
        <f ca="1">IFERROR(IF(C70=301,"",VLOOKUP(D70,IF(C70&lt;=100,'Enter Closet Order Here'!$Y:$Z,'Enter Additional Product Here'!$G:$H),IF(C70&lt;=100,2,2),FALSE)),"")</f>
        <v/>
      </c>
      <c r="M70" s="122" t="str">
        <f ca="1">IFERROR(IF(C70="","",IF(C70=301,'Print Variations'!$D$5,VLOOKUP(C70,IF(C70&lt;=100,'Enter Closet Order Here'!$F:$L,'Enter Additional Product Here'!$E:$H),IF(C70&lt;=100,7,4),FALSE))),"")</f>
        <v/>
      </c>
      <c r="N70" s="122" t="str">
        <f t="shared" ca="1" si="0"/>
        <v/>
      </c>
      <c r="O70" s="43" t="str">
        <f ca="1">IF(O69&lt;'Print Variations'!$F$5,O69+1,IF(O69='Print Variations'!$F$5,IF('Print Variations'!$F$7=0,IF('Print Variations'!$D$5="$","",IF(IFERROR(MATCH(301,O$13:O69,0),0)&gt;0,"",301)),101),IF(O69&gt;='Print Variations'!$F$7,IF(OR('Print Variations'!$D$5="$",'Print Variations'!$D$5=0),"",IF(IFERROR(MATCH(301,O$13:O69,0),0)&gt;0,"",301)),O69+1)))</f>
        <v/>
      </c>
      <c r="P70" s="25" t="str">
        <f ca="1">IFERROR(IF(O70="","",IF(O70=301,"Sales Tax",VLOOKUP(O70,IF(O70&lt;=100,'Enter Closet Order Here'!$F:$H,'Enter Additional Product Here'!$E:$G),IF(O70&lt;=100,2,3),FALSE))),"")</f>
        <v/>
      </c>
      <c r="Q70" s="219" t="str">
        <f ca="1">IFERROR(IF(IF(O70=301,"Sales Tax",VLOOKUP(P70,IF(O70&lt;=100,'Print Here'!$W:$X,'Enter Additional Product Here'!$G:$M),IF(O70&lt;=100,2,3),FALSE))=0,"",IF(O70=301,"Sales Tax",VLOOKUP(P70,IF(O70&lt;=100,'Print Here'!$W:$X,'Enter Additional Product Here'!$G:$M),IF(O70&lt;=100,2,3),FALSE))),"")</f>
        <v/>
      </c>
      <c r="R70" s="219"/>
      <c r="S70" s="219"/>
      <c r="T70" s="219"/>
      <c r="U70" s="219"/>
      <c r="V70" s="219"/>
      <c r="W70" s="219"/>
      <c r="X70" s="121" t="str">
        <f ca="1">IFERROR(IF(O70="","",IF(O70=301,"1",VLOOKUP(O70,IF(O70&lt;=100,'Enter Closet Order Here'!$F:$H,'Enter Additional Product Here'!$E:$G),IF(O70&lt;=100,3,2),FALSE))),"")</f>
        <v/>
      </c>
      <c r="Y70" s="122" t="str">
        <f ca="1">IFERROR(IF(O70="","",IF(O70=301,'Print Variations'!$D$5,VLOOKUP(O70,IF(O70&lt;=100,'Enter Closet Order Here'!$F:$L,'Enter Additional Product Here'!$E:$H),IF(O70&lt;=100,7,4),FALSE))),"")</f>
        <v/>
      </c>
      <c r="Z70" s="122" t="str">
        <f t="shared" ca="1" si="1"/>
        <v/>
      </c>
      <c r="AD70" s="65" t="s">
        <v>661</v>
      </c>
      <c r="AE70" s="65" t="s">
        <v>1280</v>
      </c>
    </row>
    <row r="71" spans="3:31">
      <c r="C71" s="43" t="str">
        <f ca="1">IF(C70&lt;'Print Variations'!$F$5,C70+1,IF(C70='Print Variations'!$F$5,IF('Print Variations'!$F$7=0,IF('Print Variations'!$D$5="$","",IF(IFERROR(MATCH(301,C$13:C70,0),0)&gt;0,"",301)),101),IF(C70&gt;='Print Variations'!$F$7,IF(OR('Print Variations'!$D$5="$",'Print Variations'!$D$5=0),"",IF(IFERROR(MATCH(301,C$13:C70,0),0)&gt;0,"",301)),C70+1)))</f>
        <v/>
      </c>
      <c r="D71" s="25" t="str">
        <f ca="1">IFERROR(IF(C71="","",IF(C71=301,"Sales Tax",VLOOKUP(C71,IF(C71&lt;=100,'Enter Closet Order Here'!$F:$H,'Enter Additional Product Here'!$E:$G),IF(C71&lt;=100,2,3),FALSE))),"")</f>
        <v/>
      </c>
      <c r="E71" s="219" t="str">
        <f ca="1">IFERROR(IF(IF(C71=301,"Sales Tax",VLOOKUP(D71,IF(C71&lt;=100,'Print Here'!$W:$X,'Enter Additional Product Here'!$G:$M),IF(C71&lt;=100,2,3),FALSE))=0,"",IF(C71=301,"Sales Tax",VLOOKUP(D71,IF(C71&lt;=100,'Print Here'!$W:$X,'Enter Additional Product Here'!$G:$M),IF(C71&lt;=100,2,3),FALSE))),"")</f>
        <v/>
      </c>
      <c r="F71" s="219"/>
      <c r="G71" s="219"/>
      <c r="H71" s="219"/>
      <c r="I71" s="219"/>
      <c r="J71" s="219"/>
      <c r="K71" s="121" t="str">
        <f ca="1">IFERROR(IF(C71="","",IF(C71=301,"1",VLOOKUP(C71,IF(C71&lt;=100,'Enter Closet Order Here'!$F:$H,'Enter Additional Product Here'!$E:$G),IF(C71&lt;=100,3,2),FALSE))),"")</f>
        <v/>
      </c>
      <c r="L71" s="122" t="str">
        <f ca="1">IFERROR(IF(C71=301,"",VLOOKUP(D71,IF(C71&lt;=100,'Enter Closet Order Here'!$Y:$Z,'Enter Additional Product Here'!$G:$H),IF(C71&lt;=100,2,2),FALSE)),"")</f>
        <v/>
      </c>
      <c r="M71" s="122" t="str">
        <f ca="1">IFERROR(IF(C71="","",IF(C71=301,'Print Variations'!$D$5,VLOOKUP(C71,IF(C71&lt;=100,'Enter Closet Order Here'!$F:$L,'Enter Additional Product Here'!$E:$H),IF(C71&lt;=100,7,4),FALSE))),"")</f>
        <v/>
      </c>
      <c r="N71" s="122" t="str">
        <f t="shared" ca="1" si="0"/>
        <v/>
      </c>
      <c r="O71" s="43" t="str">
        <f ca="1">IF(O70&lt;'Print Variations'!$F$5,O70+1,IF(O70='Print Variations'!$F$5,IF('Print Variations'!$F$7=0,IF('Print Variations'!$D$5="$","",IF(IFERROR(MATCH(301,O$13:O70,0),0)&gt;0,"",301)),101),IF(O70&gt;='Print Variations'!$F$7,IF(OR('Print Variations'!$D$5="$",'Print Variations'!$D$5=0),"",IF(IFERROR(MATCH(301,O$13:O70,0),0)&gt;0,"",301)),O70+1)))</f>
        <v/>
      </c>
      <c r="P71" s="25" t="str">
        <f ca="1">IFERROR(IF(O71="","",IF(O71=301,"Sales Tax",VLOOKUP(O71,IF(O71&lt;=100,'Enter Closet Order Here'!$F:$H,'Enter Additional Product Here'!$E:$G),IF(O71&lt;=100,2,3),FALSE))),"")</f>
        <v/>
      </c>
      <c r="Q71" s="219" t="str">
        <f ca="1">IFERROR(IF(IF(O71=301,"Sales Tax",VLOOKUP(P71,IF(O71&lt;=100,'Print Here'!$W:$X,'Enter Additional Product Here'!$G:$M),IF(O71&lt;=100,2,3),FALSE))=0,"",IF(O71=301,"Sales Tax",VLOOKUP(P71,IF(O71&lt;=100,'Print Here'!$W:$X,'Enter Additional Product Here'!$G:$M),IF(O71&lt;=100,2,3),FALSE))),"")</f>
        <v/>
      </c>
      <c r="R71" s="219"/>
      <c r="S71" s="219"/>
      <c r="T71" s="219"/>
      <c r="U71" s="219"/>
      <c r="V71" s="219"/>
      <c r="W71" s="219"/>
      <c r="X71" s="121" t="str">
        <f ca="1">IFERROR(IF(O71="","",IF(O71=301,"1",VLOOKUP(O71,IF(O71&lt;=100,'Enter Closet Order Here'!$F:$H,'Enter Additional Product Here'!$E:$G),IF(O71&lt;=100,3,2),FALSE))),"")</f>
        <v/>
      </c>
      <c r="Y71" s="122" t="str">
        <f ca="1">IFERROR(IF(O71="","",IF(O71=301,'Print Variations'!$D$5,VLOOKUP(O71,IF(O71&lt;=100,'Enter Closet Order Here'!$F:$L,'Enter Additional Product Here'!$E:$H),IF(O71&lt;=100,7,4),FALSE))),"")</f>
        <v/>
      </c>
      <c r="Z71" s="122" t="str">
        <f t="shared" ca="1" si="1"/>
        <v/>
      </c>
      <c r="AD71" s="65" t="s">
        <v>662</v>
      </c>
      <c r="AE71" s="65" t="s">
        <v>1281</v>
      </c>
    </row>
    <row r="72" spans="3:31">
      <c r="C72" s="43" t="str">
        <f ca="1">IF(C71&lt;'Print Variations'!$F$5,C71+1,IF(C71='Print Variations'!$F$5,IF('Print Variations'!$F$7=0,IF('Print Variations'!$D$5="$","",IF(IFERROR(MATCH(301,C$13:C71,0),0)&gt;0,"",301)),101),IF(C71&gt;='Print Variations'!$F$7,IF(OR('Print Variations'!$D$5="$",'Print Variations'!$D$5=0),"",IF(IFERROR(MATCH(301,C$13:C71,0),0)&gt;0,"",301)),C71+1)))</f>
        <v/>
      </c>
      <c r="D72" s="25" t="str">
        <f ca="1">IFERROR(IF(C72="","",IF(C72=301,"Sales Tax",VLOOKUP(C72,IF(C72&lt;=100,'Enter Closet Order Here'!$F:$H,'Enter Additional Product Here'!$E:$G),IF(C72&lt;=100,2,3),FALSE))),"")</f>
        <v/>
      </c>
      <c r="E72" s="219" t="str">
        <f ca="1">IFERROR(IF(IF(C72=301,"Sales Tax",VLOOKUP(D72,IF(C72&lt;=100,'Print Here'!$W:$X,'Enter Additional Product Here'!$G:$M),IF(C72&lt;=100,2,3),FALSE))=0,"",IF(C72=301,"Sales Tax",VLOOKUP(D72,IF(C72&lt;=100,'Print Here'!$W:$X,'Enter Additional Product Here'!$G:$M),IF(C72&lt;=100,2,3),FALSE))),"")</f>
        <v/>
      </c>
      <c r="F72" s="219"/>
      <c r="G72" s="219"/>
      <c r="H72" s="219"/>
      <c r="I72" s="219"/>
      <c r="J72" s="219"/>
      <c r="K72" s="121" t="str">
        <f ca="1">IFERROR(IF(C72="","",IF(C72=301,"1",VLOOKUP(C72,IF(C72&lt;=100,'Enter Closet Order Here'!$F:$H,'Enter Additional Product Here'!$E:$G),IF(C72&lt;=100,3,2),FALSE))),"")</f>
        <v/>
      </c>
      <c r="L72" s="122" t="str">
        <f ca="1">IFERROR(IF(C72=301,"",VLOOKUP(D72,IF(C72&lt;=100,'Enter Closet Order Here'!$Y:$Z,'Enter Additional Product Here'!$G:$H),IF(C72&lt;=100,2,2),FALSE)),"")</f>
        <v/>
      </c>
      <c r="M72" s="122" t="str">
        <f ca="1">IFERROR(IF(C72="","",IF(C72=301,'Print Variations'!$D$5,VLOOKUP(C72,IF(C72&lt;=100,'Enter Closet Order Here'!$F:$L,'Enter Additional Product Here'!$E:$H),IF(C72&lt;=100,7,4),FALSE))),"")</f>
        <v/>
      </c>
      <c r="N72" s="122" t="str">
        <f t="shared" ca="1" si="0"/>
        <v/>
      </c>
      <c r="O72" s="43" t="str">
        <f ca="1">IF(O71&lt;'Print Variations'!$F$5,O71+1,IF(O71='Print Variations'!$F$5,IF('Print Variations'!$F$7=0,IF('Print Variations'!$D$5="$","",IF(IFERROR(MATCH(301,O$13:O71,0),0)&gt;0,"",301)),101),IF(O71&gt;='Print Variations'!$F$7,IF(OR('Print Variations'!$D$5="$",'Print Variations'!$D$5=0),"",IF(IFERROR(MATCH(301,O$13:O71,0),0)&gt;0,"",301)),O71+1)))</f>
        <v/>
      </c>
      <c r="P72" s="25" t="str">
        <f ca="1">IFERROR(IF(O72="","",IF(O72=301,"Sales Tax",VLOOKUP(O72,IF(O72&lt;=100,'Enter Closet Order Here'!$F:$H,'Enter Additional Product Here'!$E:$G),IF(O72&lt;=100,2,3),FALSE))),"")</f>
        <v/>
      </c>
      <c r="Q72" s="219" t="str">
        <f ca="1">IFERROR(IF(IF(O72=301,"Sales Tax",VLOOKUP(P72,IF(O72&lt;=100,'Print Here'!$W:$X,'Enter Additional Product Here'!$G:$M),IF(O72&lt;=100,2,3),FALSE))=0,"",IF(O72=301,"Sales Tax",VLOOKUP(P72,IF(O72&lt;=100,'Print Here'!$W:$X,'Enter Additional Product Here'!$G:$M),IF(O72&lt;=100,2,3),FALSE))),"")</f>
        <v/>
      </c>
      <c r="R72" s="219"/>
      <c r="S72" s="219"/>
      <c r="T72" s="219"/>
      <c r="U72" s="219"/>
      <c r="V72" s="219"/>
      <c r="W72" s="219"/>
      <c r="X72" s="121" t="str">
        <f ca="1">IFERROR(IF(O72="","",IF(O72=301,"1",VLOOKUP(O72,IF(O72&lt;=100,'Enter Closet Order Here'!$F:$H,'Enter Additional Product Here'!$E:$G),IF(O72&lt;=100,3,2),FALSE))),"")</f>
        <v/>
      </c>
      <c r="Y72" s="122" t="str">
        <f ca="1">IFERROR(IF(O72="","",IF(O72=301,'Print Variations'!$D$5,VLOOKUP(O72,IF(O72&lt;=100,'Enter Closet Order Here'!$F:$L,'Enter Additional Product Here'!$E:$H),IF(O72&lt;=100,7,4),FALSE))),"")</f>
        <v/>
      </c>
      <c r="Z72" s="122" t="str">
        <f t="shared" ca="1" si="1"/>
        <v/>
      </c>
      <c r="AD72" s="65" t="s">
        <v>663</v>
      </c>
      <c r="AE72" s="65" t="s">
        <v>1282</v>
      </c>
    </row>
    <row r="73" spans="3:31">
      <c r="C73" s="43" t="str">
        <f ca="1">IF(C72&lt;'Print Variations'!$F$5,C72+1,IF(C72='Print Variations'!$F$5,IF('Print Variations'!$F$7=0,IF('Print Variations'!$D$5="$","",IF(IFERROR(MATCH(301,C$13:C72,0),0)&gt;0,"",301)),101),IF(C72&gt;='Print Variations'!$F$7,IF(OR('Print Variations'!$D$5="$",'Print Variations'!$D$5=0),"",IF(IFERROR(MATCH(301,C$13:C72,0),0)&gt;0,"",301)),C72+1)))</f>
        <v/>
      </c>
      <c r="D73" s="25" t="str">
        <f ca="1">IFERROR(IF(C73="","",IF(C73=301,"Sales Tax",VLOOKUP(C73,IF(C73&lt;=100,'Enter Closet Order Here'!$F:$H,'Enter Additional Product Here'!$E:$G),IF(C73&lt;=100,2,3),FALSE))),"")</f>
        <v/>
      </c>
      <c r="E73" s="219" t="str">
        <f ca="1">IFERROR(IF(IF(C73=301,"Sales Tax",VLOOKUP(D73,IF(C73&lt;=100,'Print Here'!$W:$X,'Enter Additional Product Here'!$G:$M),IF(C73&lt;=100,2,3),FALSE))=0,"",IF(C73=301,"Sales Tax",VLOOKUP(D73,IF(C73&lt;=100,'Print Here'!$W:$X,'Enter Additional Product Here'!$G:$M),IF(C73&lt;=100,2,3),FALSE))),"")</f>
        <v/>
      </c>
      <c r="F73" s="219"/>
      <c r="G73" s="219"/>
      <c r="H73" s="219"/>
      <c r="I73" s="219"/>
      <c r="J73" s="219"/>
      <c r="K73" s="121" t="str">
        <f ca="1">IFERROR(IF(C73="","",IF(C73=301,"1",VLOOKUP(C73,IF(C73&lt;=100,'Enter Closet Order Here'!$F:$H,'Enter Additional Product Here'!$E:$G),IF(C73&lt;=100,3,2),FALSE))),"")</f>
        <v/>
      </c>
      <c r="L73" s="122" t="str">
        <f ca="1">IFERROR(IF(C73=301,"",VLOOKUP(D73,IF(C73&lt;=100,'Enter Closet Order Here'!$Y:$Z,'Enter Additional Product Here'!$G:$H),IF(C73&lt;=100,2,2),FALSE)),"")</f>
        <v/>
      </c>
      <c r="M73" s="122" t="str">
        <f ca="1">IFERROR(IF(C73="","",IF(C73=301,'Print Variations'!$D$5,VLOOKUP(C73,IF(C73&lt;=100,'Enter Closet Order Here'!$F:$L,'Enter Additional Product Here'!$E:$H),IF(C73&lt;=100,7,4),FALSE))),"")</f>
        <v/>
      </c>
      <c r="N73" s="122" t="str">
        <f t="shared" ca="1" si="0"/>
        <v/>
      </c>
      <c r="O73" s="43" t="str">
        <f ca="1">IF(O72&lt;'Print Variations'!$F$5,O72+1,IF(O72='Print Variations'!$F$5,IF('Print Variations'!$F$7=0,IF('Print Variations'!$D$5="$","",IF(IFERROR(MATCH(301,O$13:O72,0),0)&gt;0,"",301)),101),IF(O72&gt;='Print Variations'!$F$7,IF(OR('Print Variations'!$D$5="$",'Print Variations'!$D$5=0),"",IF(IFERROR(MATCH(301,O$13:O72,0),0)&gt;0,"",301)),O72+1)))</f>
        <v/>
      </c>
      <c r="P73" s="25" t="str">
        <f ca="1">IFERROR(IF(O73="","",IF(O73=301,"Sales Tax",VLOOKUP(O73,IF(O73&lt;=100,'Enter Closet Order Here'!$F:$H,'Enter Additional Product Here'!$E:$G),IF(O73&lt;=100,2,3),FALSE))),"")</f>
        <v/>
      </c>
      <c r="Q73" s="219" t="str">
        <f ca="1">IFERROR(IF(IF(O73=301,"Sales Tax",VLOOKUP(P73,IF(O73&lt;=100,'Print Here'!$W:$X,'Enter Additional Product Here'!$G:$M),IF(O73&lt;=100,2,3),FALSE))=0,"",IF(O73=301,"Sales Tax",VLOOKUP(P73,IF(O73&lt;=100,'Print Here'!$W:$X,'Enter Additional Product Here'!$G:$M),IF(O73&lt;=100,2,3),FALSE))),"")</f>
        <v/>
      </c>
      <c r="R73" s="219"/>
      <c r="S73" s="219"/>
      <c r="T73" s="219"/>
      <c r="U73" s="219"/>
      <c r="V73" s="219"/>
      <c r="W73" s="219"/>
      <c r="X73" s="121" t="str">
        <f ca="1">IFERROR(IF(O73="","",IF(O73=301,"1",VLOOKUP(O73,IF(O73&lt;=100,'Enter Closet Order Here'!$F:$H,'Enter Additional Product Here'!$E:$G),IF(O73&lt;=100,3,2),FALSE))),"")</f>
        <v/>
      </c>
      <c r="Y73" s="122" t="str">
        <f ca="1">IFERROR(IF(O73="","",IF(O73=301,'Print Variations'!$D$5,VLOOKUP(O73,IF(O73&lt;=100,'Enter Closet Order Here'!$F:$L,'Enter Additional Product Here'!$E:$H),IF(O73&lt;=100,7,4),FALSE))),"")</f>
        <v/>
      </c>
      <c r="Z73" s="122" t="str">
        <f t="shared" ca="1" si="1"/>
        <v/>
      </c>
      <c r="AD73" s="65" t="s">
        <v>664</v>
      </c>
      <c r="AE73" s="65" t="s">
        <v>1283</v>
      </c>
    </row>
    <row r="74" spans="3:31">
      <c r="C74" s="43" t="str">
        <f ca="1">IF(C73&lt;'Print Variations'!$F$5,C73+1,IF(C73='Print Variations'!$F$5,IF('Print Variations'!$F$7=0,IF('Print Variations'!$D$5="$","",IF(IFERROR(MATCH(301,C$13:C73,0),0)&gt;0,"",301)),101),IF(C73&gt;='Print Variations'!$F$7,IF(OR('Print Variations'!$D$5="$",'Print Variations'!$D$5=0),"",IF(IFERROR(MATCH(301,C$13:C73,0),0)&gt;0,"",301)),C73+1)))</f>
        <v/>
      </c>
      <c r="D74" s="25" t="str">
        <f ca="1">IFERROR(IF(C74="","",IF(C74=301,"Sales Tax",VLOOKUP(C74,IF(C74&lt;=100,'Enter Closet Order Here'!$F:$H,'Enter Additional Product Here'!$E:$G),IF(C74&lt;=100,2,3),FALSE))),"")</f>
        <v/>
      </c>
      <c r="E74" s="219" t="str">
        <f ca="1">IFERROR(IF(IF(C74=301,"Sales Tax",VLOOKUP(D74,IF(C74&lt;=100,'Print Here'!$W:$X,'Enter Additional Product Here'!$G:$M),IF(C74&lt;=100,2,3),FALSE))=0,"",IF(C74=301,"Sales Tax",VLOOKUP(D74,IF(C74&lt;=100,'Print Here'!$W:$X,'Enter Additional Product Here'!$G:$M),IF(C74&lt;=100,2,3),FALSE))),"")</f>
        <v/>
      </c>
      <c r="F74" s="219"/>
      <c r="G74" s="219"/>
      <c r="H74" s="219"/>
      <c r="I74" s="219"/>
      <c r="J74" s="219"/>
      <c r="K74" s="121" t="str">
        <f ca="1">IFERROR(IF(C74="","",IF(C74=301,"1",VLOOKUP(C74,IF(C74&lt;=100,'Enter Closet Order Here'!$F:$H,'Enter Additional Product Here'!$E:$G),IF(C74&lt;=100,3,2),FALSE))),"")</f>
        <v/>
      </c>
      <c r="L74" s="122" t="str">
        <f ca="1">IFERROR(IF(C74=301,"",VLOOKUP(D74,IF(C74&lt;=100,'Enter Closet Order Here'!$Y:$Z,'Enter Additional Product Here'!$G:$H),IF(C74&lt;=100,2,2),FALSE)),"")</f>
        <v/>
      </c>
      <c r="M74" s="122" t="str">
        <f ca="1">IFERROR(IF(C74="","",IF(C74=301,'Print Variations'!$D$5,VLOOKUP(C74,IF(C74&lt;=100,'Enter Closet Order Here'!$F:$L,'Enter Additional Product Here'!$E:$H),IF(C74&lt;=100,7,4),FALSE))),"")</f>
        <v/>
      </c>
      <c r="N74" s="122" t="str">
        <f t="shared" ca="1" si="0"/>
        <v/>
      </c>
      <c r="O74" s="43" t="str">
        <f ca="1">IF(O73&lt;'Print Variations'!$F$5,O73+1,IF(O73='Print Variations'!$F$5,IF('Print Variations'!$F$7=0,IF('Print Variations'!$D$5="$","",IF(IFERROR(MATCH(301,O$13:O73,0),0)&gt;0,"",301)),101),IF(O73&gt;='Print Variations'!$F$7,IF(OR('Print Variations'!$D$5="$",'Print Variations'!$D$5=0),"",IF(IFERROR(MATCH(301,O$13:O73,0),0)&gt;0,"",301)),O73+1)))</f>
        <v/>
      </c>
      <c r="P74" s="25" t="str">
        <f ca="1">IFERROR(IF(O74="","",IF(O74=301,"Sales Tax",VLOOKUP(O74,IF(O74&lt;=100,'Enter Closet Order Here'!$F:$H,'Enter Additional Product Here'!$E:$G),IF(O74&lt;=100,2,3),FALSE))),"")</f>
        <v/>
      </c>
      <c r="Q74" s="219" t="str">
        <f ca="1">IFERROR(IF(IF(O74=301,"Sales Tax",VLOOKUP(P74,IF(O74&lt;=100,'Print Here'!$W:$X,'Enter Additional Product Here'!$G:$M),IF(O74&lt;=100,2,3),FALSE))=0,"",IF(O74=301,"Sales Tax",VLOOKUP(P74,IF(O74&lt;=100,'Print Here'!$W:$X,'Enter Additional Product Here'!$G:$M),IF(O74&lt;=100,2,3),FALSE))),"")</f>
        <v/>
      </c>
      <c r="R74" s="219"/>
      <c r="S74" s="219"/>
      <c r="T74" s="219"/>
      <c r="U74" s="219"/>
      <c r="V74" s="219"/>
      <c r="W74" s="219"/>
      <c r="X74" s="121" t="str">
        <f ca="1">IFERROR(IF(O74="","",IF(O74=301,"1",VLOOKUP(O74,IF(O74&lt;=100,'Enter Closet Order Here'!$F:$H,'Enter Additional Product Here'!$E:$G),IF(O74&lt;=100,3,2),FALSE))),"")</f>
        <v/>
      </c>
      <c r="Y74" s="122" t="str">
        <f ca="1">IFERROR(IF(O74="","",IF(O74=301,'Print Variations'!$D$5,VLOOKUP(O74,IF(O74&lt;=100,'Enter Closet Order Here'!$F:$L,'Enter Additional Product Here'!$E:$H),IF(O74&lt;=100,7,4),FALSE))),"")</f>
        <v/>
      </c>
      <c r="Z74" s="122" t="str">
        <f t="shared" ca="1" si="1"/>
        <v/>
      </c>
      <c r="AD74" s="65" t="s">
        <v>665</v>
      </c>
      <c r="AE74" s="65" t="s">
        <v>1284</v>
      </c>
    </row>
    <row r="75" spans="3:31">
      <c r="C75" s="43" t="str">
        <f ca="1">IF(C74&lt;'Print Variations'!$F$5,C74+1,IF(C74='Print Variations'!$F$5,IF('Print Variations'!$F$7=0,IF('Print Variations'!$D$5="$","",IF(IFERROR(MATCH(301,C$13:C74,0),0)&gt;0,"",301)),101),IF(C74&gt;='Print Variations'!$F$7,IF(OR('Print Variations'!$D$5="$",'Print Variations'!$D$5=0),"",IF(IFERROR(MATCH(301,C$13:C74,0),0)&gt;0,"",301)),C74+1)))</f>
        <v/>
      </c>
      <c r="D75" s="25" t="str">
        <f ca="1">IFERROR(IF(C75="","",IF(C75=301,"Sales Tax",VLOOKUP(C75,IF(C75&lt;=100,'Enter Closet Order Here'!$F:$H,'Enter Additional Product Here'!$E:$G),IF(C75&lt;=100,2,3),FALSE))),"")</f>
        <v/>
      </c>
      <c r="E75" s="219" t="str">
        <f ca="1">IFERROR(IF(IF(C75=301,"Sales Tax",VLOOKUP(D75,IF(C75&lt;=100,'Print Here'!$W:$X,'Enter Additional Product Here'!$G:$M),IF(C75&lt;=100,2,3),FALSE))=0,"",IF(C75=301,"Sales Tax",VLOOKUP(D75,IF(C75&lt;=100,'Print Here'!$W:$X,'Enter Additional Product Here'!$G:$M),IF(C75&lt;=100,2,3),FALSE))),"")</f>
        <v/>
      </c>
      <c r="F75" s="219"/>
      <c r="G75" s="219"/>
      <c r="H75" s="219"/>
      <c r="I75" s="219"/>
      <c r="J75" s="219"/>
      <c r="K75" s="121" t="str">
        <f ca="1">IFERROR(IF(C75="","",IF(C75=301,"1",VLOOKUP(C75,IF(C75&lt;=100,'Enter Closet Order Here'!$F:$H,'Enter Additional Product Here'!$E:$G),IF(C75&lt;=100,3,2),FALSE))),"")</f>
        <v/>
      </c>
      <c r="L75" s="122" t="str">
        <f ca="1">IFERROR(IF(C75=301,"",VLOOKUP(D75,IF(C75&lt;=100,'Enter Closet Order Here'!$Y:$Z,'Enter Additional Product Here'!$G:$H),IF(C75&lt;=100,2,2),FALSE)),"")</f>
        <v/>
      </c>
      <c r="M75" s="122" t="str">
        <f ca="1">IFERROR(IF(C75="","",IF(C75=301,'Print Variations'!$D$5,VLOOKUP(C75,IF(C75&lt;=100,'Enter Closet Order Here'!$F:$L,'Enter Additional Product Here'!$E:$H),IF(C75&lt;=100,7,4),FALSE))),"")</f>
        <v/>
      </c>
      <c r="N75" s="122" t="str">
        <f t="shared" ca="1" si="0"/>
        <v/>
      </c>
      <c r="O75" s="43" t="str">
        <f ca="1">IF(O74&lt;'Print Variations'!$F$5,O74+1,IF(O74='Print Variations'!$F$5,IF('Print Variations'!$F$7=0,IF('Print Variations'!$D$5="$","",IF(IFERROR(MATCH(301,O$13:O74,0),0)&gt;0,"",301)),101),IF(O74&gt;='Print Variations'!$F$7,IF(OR('Print Variations'!$D$5="$",'Print Variations'!$D$5=0),"",IF(IFERROR(MATCH(301,O$13:O74,0),0)&gt;0,"",301)),O74+1)))</f>
        <v/>
      </c>
      <c r="P75" s="25" t="str">
        <f ca="1">IFERROR(IF(O75="","",IF(O75=301,"Sales Tax",VLOOKUP(O75,IF(O75&lt;=100,'Enter Closet Order Here'!$F:$H,'Enter Additional Product Here'!$E:$G),IF(O75&lt;=100,2,3),FALSE))),"")</f>
        <v/>
      </c>
      <c r="Q75" s="219" t="str">
        <f ca="1">IFERROR(IF(IF(O75=301,"Sales Tax",VLOOKUP(P75,IF(O75&lt;=100,'Print Here'!$W:$X,'Enter Additional Product Here'!$G:$M),IF(O75&lt;=100,2,3),FALSE))=0,"",IF(O75=301,"Sales Tax",VLOOKUP(P75,IF(O75&lt;=100,'Print Here'!$W:$X,'Enter Additional Product Here'!$G:$M),IF(O75&lt;=100,2,3),FALSE))),"")</f>
        <v/>
      </c>
      <c r="R75" s="219"/>
      <c r="S75" s="219"/>
      <c r="T75" s="219"/>
      <c r="U75" s="219"/>
      <c r="V75" s="219"/>
      <c r="W75" s="219"/>
      <c r="X75" s="121" t="str">
        <f ca="1">IFERROR(IF(O75="","",IF(O75=301,"1",VLOOKUP(O75,IF(O75&lt;=100,'Enter Closet Order Here'!$F:$H,'Enter Additional Product Here'!$E:$G),IF(O75&lt;=100,3,2),FALSE))),"")</f>
        <v/>
      </c>
      <c r="Y75" s="122" t="str">
        <f ca="1">IFERROR(IF(O75="","",IF(O75=301,'Print Variations'!$D$5,VLOOKUP(O75,IF(O75&lt;=100,'Enter Closet Order Here'!$F:$L,'Enter Additional Product Here'!$E:$H),IF(O75&lt;=100,7,4),FALSE))),"")</f>
        <v/>
      </c>
      <c r="Z75" s="122" t="str">
        <f t="shared" ca="1" si="1"/>
        <v/>
      </c>
      <c r="AD75" s="65" t="s">
        <v>666</v>
      </c>
      <c r="AE75" s="65" t="s">
        <v>1285</v>
      </c>
    </row>
    <row r="76" spans="3:31">
      <c r="C76" s="43" t="str">
        <f ca="1">IF(C75&lt;'Print Variations'!$F$5,C75+1,IF(C75='Print Variations'!$F$5,IF('Print Variations'!$F$7=0,IF('Print Variations'!$D$5="$","",IF(IFERROR(MATCH(301,C$13:C75,0),0)&gt;0,"",301)),101),IF(C75&gt;='Print Variations'!$F$7,IF(OR('Print Variations'!$D$5="$",'Print Variations'!$D$5=0),"",IF(IFERROR(MATCH(301,C$13:C75,0),0)&gt;0,"",301)),C75+1)))</f>
        <v/>
      </c>
      <c r="D76" s="25" t="str">
        <f ca="1">IFERROR(IF(C76="","",IF(C76=301,"Sales Tax",VLOOKUP(C76,IF(C76&lt;=100,'Enter Closet Order Here'!$F:$H,'Enter Additional Product Here'!$E:$G),IF(C76&lt;=100,2,3),FALSE))),"")</f>
        <v/>
      </c>
      <c r="E76" s="219" t="str">
        <f ca="1">IFERROR(IF(IF(C76=301,"Sales Tax",VLOOKUP(D76,IF(C76&lt;=100,'Print Here'!$W:$X,'Enter Additional Product Here'!$G:$M),IF(C76&lt;=100,2,3),FALSE))=0,"",IF(C76=301,"Sales Tax",VLOOKUP(D76,IF(C76&lt;=100,'Print Here'!$W:$X,'Enter Additional Product Here'!$G:$M),IF(C76&lt;=100,2,3),FALSE))),"")</f>
        <v/>
      </c>
      <c r="F76" s="219"/>
      <c r="G76" s="219"/>
      <c r="H76" s="219"/>
      <c r="I76" s="219"/>
      <c r="J76" s="219"/>
      <c r="K76" s="121" t="str">
        <f ca="1">IFERROR(IF(C76="","",IF(C76=301,"1",VLOOKUP(C76,IF(C76&lt;=100,'Enter Closet Order Here'!$F:$H,'Enter Additional Product Here'!$E:$G),IF(C76&lt;=100,3,2),FALSE))),"")</f>
        <v/>
      </c>
      <c r="L76" s="122" t="str">
        <f ca="1">IFERROR(IF(C76=301,"",VLOOKUP(D76,IF(C76&lt;=100,'Enter Closet Order Here'!$Y:$Z,'Enter Additional Product Here'!$G:$H),IF(C76&lt;=100,2,2),FALSE)),"")</f>
        <v/>
      </c>
      <c r="M76" s="122" t="str">
        <f ca="1">IFERROR(IF(C76="","",IF(C76=301,'Print Variations'!$D$5,VLOOKUP(C76,IF(C76&lt;=100,'Enter Closet Order Here'!$F:$L,'Enter Additional Product Here'!$E:$H),IF(C76&lt;=100,7,4),FALSE))),"")</f>
        <v/>
      </c>
      <c r="N76" s="122" t="str">
        <f t="shared" ca="1" si="0"/>
        <v/>
      </c>
      <c r="O76" s="43" t="str">
        <f ca="1">IF(O75&lt;'Print Variations'!$F$5,O75+1,IF(O75='Print Variations'!$F$5,IF('Print Variations'!$F$7=0,IF('Print Variations'!$D$5="$","",IF(IFERROR(MATCH(301,O$13:O75,0),0)&gt;0,"",301)),101),IF(O75&gt;='Print Variations'!$F$7,IF(OR('Print Variations'!$D$5="$",'Print Variations'!$D$5=0),"",IF(IFERROR(MATCH(301,O$13:O75,0),0)&gt;0,"",301)),O75+1)))</f>
        <v/>
      </c>
      <c r="P76" s="25" t="str">
        <f ca="1">IFERROR(IF(O76="","",IF(O76=301,"Sales Tax",VLOOKUP(O76,IF(O76&lt;=100,'Enter Closet Order Here'!$F:$H,'Enter Additional Product Here'!$E:$G),IF(O76&lt;=100,2,3),FALSE))),"")</f>
        <v/>
      </c>
      <c r="Q76" s="219" t="str">
        <f ca="1">IFERROR(IF(IF(O76=301,"Sales Tax",VLOOKUP(P76,IF(O76&lt;=100,'Print Here'!$W:$X,'Enter Additional Product Here'!$G:$M),IF(O76&lt;=100,2,3),FALSE))=0,"",IF(O76=301,"Sales Tax",VLOOKUP(P76,IF(O76&lt;=100,'Print Here'!$W:$X,'Enter Additional Product Here'!$G:$M),IF(O76&lt;=100,2,3),FALSE))),"")</f>
        <v/>
      </c>
      <c r="R76" s="219"/>
      <c r="S76" s="219"/>
      <c r="T76" s="219"/>
      <c r="U76" s="219"/>
      <c r="V76" s="219"/>
      <c r="W76" s="219"/>
      <c r="X76" s="121" t="str">
        <f ca="1">IFERROR(IF(O76="","",IF(O76=301,"1",VLOOKUP(O76,IF(O76&lt;=100,'Enter Closet Order Here'!$F:$H,'Enter Additional Product Here'!$E:$G),IF(O76&lt;=100,3,2),FALSE))),"")</f>
        <v/>
      </c>
      <c r="Y76" s="122" t="str">
        <f ca="1">IFERROR(IF(O76="","",IF(O76=301,'Print Variations'!$D$5,VLOOKUP(O76,IF(O76&lt;=100,'Enter Closet Order Here'!$F:$L,'Enter Additional Product Here'!$E:$H),IF(O76&lt;=100,7,4),FALSE))),"")</f>
        <v/>
      </c>
      <c r="Z76" s="122" t="str">
        <f t="shared" ca="1" si="1"/>
        <v/>
      </c>
      <c r="AD76" s="65" t="s">
        <v>667</v>
      </c>
      <c r="AE76" s="65" t="s">
        <v>1286</v>
      </c>
    </row>
    <row r="77" spans="3:31">
      <c r="C77" s="43" t="str">
        <f ca="1">IF(C76&lt;'Print Variations'!$F$5,C76+1,IF(C76='Print Variations'!$F$5,IF('Print Variations'!$F$7=0,IF('Print Variations'!$D$5="$","",IF(IFERROR(MATCH(301,C$13:C76,0),0)&gt;0,"",301)),101),IF(C76&gt;='Print Variations'!$F$7,IF(OR('Print Variations'!$D$5="$",'Print Variations'!$D$5=0),"",IF(IFERROR(MATCH(301,C$13:C76,0),0)&gt;0,"",301)),C76+1)))</f>
        <v/>
      </c>
      <c r="D77" s="25" t="str">
        <f ca="1">IFERROR(IF(C77="","",IF(C77=301,"Sales Tax",VLOOKUP(C77,IF(C77&lt;=100,'Enter Closet Order Here'!$F:$H,'Enter Additional Product Here'!$E:$G),IF(C77&lt;=100,2,3),FALSE))),"")</f>
        <v/>
      </c>
      <c r="E77" s="219" t="str">
        <f ca="1">IFERROR(IF(IF(C77=301,"Sales Tax",VLOOKUP(D77,IF(C77&lt;=100,'Print Here'!$W:$X,'Enter Additional Product Here'!$G:$M),IF(C77&lt;=100,2,3),FALSE))=0,"",IF(C77=301,"Sales Tax",VLOOKUP(D77,IF(C77&lt;=100,'Print Here'!$W:$X,'Enter Additional Product Here'!$G:$M),IF(C77&lt;=100,2,3),FALSE))),"")</f>
        <v/>
      </c>
      <c r="F77" s="219"/>
      <c r="G77" s="219"/>
      <c r="H77" s="219"/>
      <c r="I77" s="219"/>
      <c r="J77" s="219"/>
      <c r="K77" s="121" t="str">
        <f ca="1">IFERROR(IF(C77="","",IF(C77=301,"1",VLOOKUP(C77,IF(C77&lt;=100,'Enter Closet Order Here'!$F:$H,'Enter Additional Product Here'!$E:$G),IF(C77&lt;=100,3,2),FALSE))),"")</f>
        <v/>
      </c>
      <c r="L77" s="122" t="str">
        <f ca="1">IFERROR(IF(C77=301,"",VLOOKUP(D77,IF(C77&lt;=100,'Enter Closet Order Here'!$Y:$Z,'Enter Additional Product Here'!$G:$H),IF(C77&lt;=100,2,2),FALSE)),"")</f>
        <v/>
      </c>
      <c r="M77" s="122" t="str">
        <f ca="1">IFERROR(IF(C77="","",IF(C77=301,'Print Variations'!$D$5,VLOOKUP(C77,IF(C77&lt;=100,'Enter Closet Order Here'!$F:$L,'Enter Additional Product Here'!$E:$H),IF(C77&lt;=100,7,4),FALSE))),"")</f>
        <v/>
      </c>
      <c r="N77" s="122" t="str">
        <f t="shared" ca="1" si="0"/>
        <v/>
      </c>
      <c r="O77" s="43" t="str">
        <f ca="1">IF(O76&lt;'Print Variations'!$F$5,O76+1,IF(O76='Print Variations'!$F$5,IF('Print Variations'!$F$7=0,IF('Print Variations'!$D$5="$","",IF(IFERROR(MATCH(301,O$13:O76,0),0)&gt;0,"",301)),101),IF(O76&gt;='Print Variations'!$F$7,IF(OR('Print Variations'!$D$5="$",'Print Variations'!$D$5=0),"",IF(IFERROR(MATCH(301,O$13:O76,0),0)&gt;0,"",301)),O76+1)))</f>
        <v/>
      </c>
      <c r="P77" s="25" t="str">
        <f ca="1">IFERROR(IF(O77="","",IF(O77=301,"Sales Tax",VLOOKUP(O77,IF(O77&lt;=100,'Enter Closet Order Here'!$F:$H,'Enter Additional Product Here'!$E:$G),IF(O77&lt;=100,2,3),FALSE))),"")</f>
        <v/>
      </c>
      <c r="Q77" s="219" t="str">
        <f ca="1">IFERROR(IF(IF(O77=301,"Sales Tax",VLOOKUP(P77,IF(O77&lt;=100,'Print Here'!$W:$X,'Enter Additional Product Here'!$G:$M),IF(O77&lt;=100,2,3),FALSE))=0,"",IF(O77=301,"Sales Tax",VLOOKUP(P77,IF(O77&lt;=100,'Print Here'!$W:$X,'Enter Additional Product Here'!$G:$M),IF(O77&lt;=100,2,3),FALSE))),"")</f>
        <v/>
      </c>
      <c r="R77" s="219"/>
      <c r="S77" s="219"/>
      <c r="T77" s="219"/>
      <c r="U77" s="219"/>
      <c r="V77" s="219"/>
      <c r="W77" s="219"/>
      <c r="X77" s="121" t="str">
        <f ca="1">IFERROR(IF(O77="","",IF(O77=301,"1",VLOOKUP(O77,IF(O77&lt;=100,'Enter Closet Order Here'!$F:$H,'Enter Additional Product Here'!$E:$G),IF(O77&lt;=100,3,2),FALSE))),"")</f>
        <v/>
      </c>
      <c r="Y77" s="122" t="str">
        <f ca="1">IFERROR(IF(O77="","",IF(O77=301,'Print Variations'!$D$5,VLOOKUP(O77,IF(O77&lt;=100,'Enter Closet Order Here'!$F:$L,'Enter Additional Product Here'!$E:$H),IF(O77&lt;=100,7,4),FALSE))),"")</f>
        <v/>
      </c>
      <c r="Z77" s="122" t="str">
        <f t="shared" ca="1" si="1"/>
        <v/>
      </c>
      <c r="AD77" s="65" t="s">
        <v>668</v>
      </c>
      <c r="AE77" s="65" t="s">
        <v>1287</v>
      </c>
    </row>
    <row r="78" spans="3:31">
      <c r="C78" s="43" t="str">
        <f ca="1">IF(C77&lt;'Print Variations'!$F$5,C77+1,IF(C77='Print Variations'!$F$5,IF('Print Variations'!$F$7=0,IF('Print Variations'!$D$5="$","",IF(IFERROR(MATCH(301,C$13:C77,0),0)&gt;0,"",301)),101),IF(C77&gt;='Print Variations'!$F$7,IF(OR('Print Variations'!$D$5="$",'Print Variations'!$D$5=0),"",IF(IFERROR(MATCH(301,C$13:C77,0),0)&gt;0,"",301)),C77+1)))</f>
        <v/>
      </c>
      <c r="D78" s="25" t="str">
        <f ca="1">IFERROR(IF(C78="","",IF(C78=301,"Sales Tax",VLOOKUP(C78,IF(C78&lt;=100,'Enter Closet Order Here'!$F:$H,'Enter Additional Product Here'!$E:$G),IF(C78&lt;=100,2,3),FALSE))),"")</f>
        <v/>
      </c>
      <c r="E78" s="219" t="str">
        <f ca="1">IFERROR(IF(IF(C78=301,"Sales Tax",VLOOKUP(D78,IF(C78&lt;=100,'Print Here'!$W:$X,'Enter Additional Product Here'!$G:$M),IF(C78&lt;=100,2,3),FALSE))=0,"",IF(C78=301,"Sales Tax",VLOOKUP(D78,IF(C78&lt;=100,'Print Here'!$W:$X,'Enter Additional Product Here'!$G:$M),IF(C78&lt;=100,2,3),FALSE))),"")</f>
        <v/>
      </c>
      <c r="F78" s="219"/>
      <c r="G78" s="219"/>
      <c r="H78" s="219"/>
      <c r="I78" s="219"/>
      <c r="J78" s="219"/>
      <c r="K78" s="121" t="str">
        <f ca="1">IFERROR(IF(C78="","",IF(C78=301,"1",VLOOKUP(C78,IF(C78&lt;=100,'Enter Closet Order Here'!$F:$H,'Enter Additional Product Here'!$E:$G),IF(C78&lt;=100,3,2),FALSE))),"")</f>
        <v/>
      </c>
      <c r="L78" s="122" t="str">
        <f ca="1">IFERROR(IF(C78=301,"",VLOOKUP(D78,IF(C78&lt;=100,'Enter Closet Order Here'!$Y:$Z,'Enter Additional Product Here'!$G:$H),IF(C78&lt;=100,2,2),FALSE)),"")</f>
        <v/>
      </c>
      <c r="M78" s="122" t="str">
        <f ca="1">IFERROR(IF(C78="","",IF(C78=301,'Print Variations'!$D$5,VLOOKUP(C78,IF(C78&lt;=100,'Enter Closet Order Here'!$F:$L,'Enter Additional Product Here'!$E:$H),IF(C78&lt;=100,7,4),FALSE))),"")</f>
        <v/>
      </c>
      <c r="N78" s="122" t="str">
        <f ca="1">IFERROR(M78*K78,"")</f>
        <v/>
      </c>
      <c r="O78" s="43" t="str">
        <f ca="1">IF(O77&lt;'Print Variations'!$F$5,O77+1,IF(O77='Print Variations'!$F$5,IF('Print Variations'!$F$7=0,IF('Print Variations'!$D$5="$","",IF(IFERROR(MATCH(301,O$13:O77,0),0)&gt;0,"",301)),101),IF(O77&gt;='Print Variations'!$F$7,IF(OR('Print Variations'!$D$5="$",'Print Variations'!$D$5=0),"",IF(IFERROR(MATCH(301,O$13:O77,0),0)&gt;0,"",301)),O77+1)))</f>
        <v/>
      </c>
      <c r="P78" s="25" t="str">
        <f ca="1">IFERROR(IF(O78="","",IF(O78=301,"Sales Tax",VLOOKUP(O78,IF(O78&lt;=100,'Enter Closet Order Here'!$F:$H,'Enter Additional Product Here'!$E:$G),IF(O78&lt;=100,2,3),FALSE))),"")</f>
        <v/>
      </c>
      <c r="Q78" s="219" t="str">
        <f ca="1">IFERROR(IF(IF(O78=301,"Sales Tax",VLOOKUP(P78,IF(O78&lt;=100,'Print Here'!$W:$X,'Enter Additional Product Here'!$G:$M),IF(O78&lt;=100,2,3),FALSE))=0,"",IF(O78=301,"Sales Tax",VLOOKUP(P78,IF(O78&lt;=100,'Print Here'!$W:$X,'Enter Additional Product Here'!$G:$M),IF(O78&lt;=100,2,3),FALSE))),"")</f>
        <v/>
      </c>
      <c r="R78" s="219"/>
      <c r="S78" s="219"/>
      <c r="T78" s="219"/>
      <c r="U78" s="219"/>
      <c r="V78" s="219"/>
      <c r="W78" s="219"/>
      <c r="X78" s="121" t="str">
        <f ca="1">IFERROR(IF(O78="","",IF(O78=301,"1",VLOOKUP(O78,IF(O78&lt;=100,'Enter Closet Order Here'!$F:$H,'Enter Additional Product Here'!$E:$G),IF(O78&lt;=100,3,2),FALSE))),"")</f>
        <v/>
      </c>
      <c r="Y78" s="122" t="str">
        <f ca="1">IFERROR(IF(O78="","",IF(O78=301,'Print Variations'!$D$5,VLOOKUP(O78,IF(O78&lt;=100,'Enter Closet Order Here'!$F:$L,'Enter Additional Product Here'!$E:$H),IF(O78&lt;=100,7,4),FALSE))),"")</f>
        <v/>
      </c>
      <c r="Z78" s="122" t="str">
        <f t="shared" ref="Z78:Z141" ca="1" si="2">IFERROR(X78*Y78,"")</f>
        <v/>
      </c>
      <c r="AD78" s="65" t="s">
        <v>669</v>
      </c>
      <c r="AE78" s="65" t="s">
        <v>1288</v>
      </c>
    </row>
    <row r="79" spans="3:31">
      <c r="C79" s="43" t="str">
        <f ca="1">IF(C78&lt;'Print Variations'!$F$5,C78+1,IF(C78='Print Variations'!$F$5,IF('Print Variations'!$F$7=0,IF('Print Variations'!$D$5="$","",IF(IFERROR(MATCH(301,C$13:C78,0),0)&gt;0,"",301)),101),IF(C78&gt;='Print Variations'!$F$7,IF(OR('Print Variations'!$D$5="$",'Print Variations'!$D$5=0),"",IF(IFERROR(MATCH(301,C$13:C78,0),0)&gt;0,"",301)),C78+1)))</f>
        <v/>
      </c>
      <c r="D79" s="25" t="str">
        <f ca="1">IFERROR(IF(C79="","",IF(C79=301,"Sales Tax",VLOOKUP(C79,IF(C79&lt;=100,'Enter Closet Order Here'!$F:$H,'Enter Additional Product Here'!$E:$G),IF(C79&lt;=100,2,3),FALSE))),"")</f>
        <v/>
      </c>
      <c r="E79" s="219" t="str">
        <f ca="1">IFERROR(IF(IF(C79=301,"Sales Tax",VLOOKUP(D79,IF(C79&lt;=100,'Print Here'!$W:$X,'Enter Additional Product Here'!$G:$M),IF(C79&lt;=100,2,3),FALSE))=0,"",IF(C79=301,"Sales Tax",VLOOKUP(D79,IF(C79&lt;=100,'Print Here'!$W:$X,'Enter Additional Product Here'!$G:$M),IF(C79&lt;=100,2,3),FALSE))),"")</f>
        <v/>
      </c>
      <c r="F79" s="219"/>
      <c r="G79" s="219"/>
      <c r="H79" s="219"/>
      <c r="I79" s="219"/>
      <c r="J79" s="219"/>
      <c r="K79" s="121" t="str">
        <f ca="1">IFERROR(IF(C79="","",IF(C79=301,"1",VLOOKUP(C79,IF(C79&lt;=100,'Enter Closet Order Here'!$F:$H,'Enter Additional Product Here'!$E:$G),IF(C79&lt;=100,3,2),FALSE))),"")</f>
        <v/>
      </c>
      <c r="L79" s="122" t="str">
        <f ca="1">IFERROR(IF(C79=301,"",VLOOKUP(D79,IF(C79&lt;=100,'Enter Closet Order Here'!$Y:$Z,'Enter Additional Product Here'!$G:$H),IF(C79&lt;=100,2,2),FALSE)),"")</f>
        <v/>
      </c>
      <c r="M79" s="122" t="str">
        <f ca="1">IFERROR(IF(C79="","",IF(C79=301,'Print Variations'!$D$5,VLOOKUP(C79,IF(C79&lt;=100,'Enter Closet Order Here'!$F:$L,'Enter Additional Product Here'!$E:$H),IF(C79&lt;=100,7,4),FALSE))),"")</f>
        <v/>
      </c>
      <c r="N79" s="122" t="str">
        <f ca="1">IFERROR(M79*K79,"")</f>
        <v/>
      </c>
      <c r="O79" s="43" t="str">
        <f ca="1">IF(O78&lt;'Print Variations'!$F$5,O78+1,IF(O78='Print Variations'!$F$5,IF('Print Variations'!$F$7=0,IF('Print Variations'!$D$5="$","",IF(IFERROR(MATCH(301,O$13:O78,0),0)&gt;0,"",301)),101),IF(O78&gt;='Print Variations'!$F$7,IF(OR('Print Variations'!$D$5="$",'Print Variations'!$D$5=0),"",IF(IFERROR(MATCH(301,O$13:O78,0),0)&gt;0,"",301)),O78+1)))</f>
        <v/>
      </c>
      <c r="P79" s="25" t="str">
        <f ca="1">IFERROR(IF(O79="","",IF(O79=301,"Sales Tax",VLOOKUP(O79,IF(O79&lt;=100,'Enter Closet Order Here'!$F:$H,'Enter Additional Product Here'!$E:$G),IF(O79&lt;=100,2,3),FALSE))),"")</f>
        <v/>
      </c>
      <c r="Q79" s="219" t="str">
        <f ca="1">IFERROR(IF(IF(O79=301,"Sales Tax",VLOOKUP(P79,IF(O79&lt;=100,'Print Here'!$W:$X,'Enter Additional Product Here'!$G:$M),IF(O79&lt;=100,2,3),FALSE))=0,"",IF(O79=301,"Sales Tax",VLOOKUP(P79,IF(O79&lt;=100,'Print Here'!$W:$X,'Enter Additional Product Here'!$G:$M),IF(O79&lt;=100,2,3),FALSE))),"")</f>
        <v/>
      </c>
      <c r="R79" s="219"/>
      <c r="S79" s="219"/>
      <c r="T79" s="219"/>
      <c r="U79" s="219"/>
      <c r="V79" s="219"/>
      <c r="W79" s="219"/>
      <c r="X79" s="121" t="str">
        <f ca="1">IFERROR(IF(O79="","",IF(O79=301,"1",VLOOKUP(O79,IF(O79&lt;=100,'Enter Closet Order Here'!$F:$H,'Enter Additional Product Here'!$E:$G),IF(O79&lt;=100,3,2),FALSE))),"")</f>
        <v/>
      </c>
      <c r="Y79" s="122" t="str">
        <f ca="1">IFERROR(IF(O79="","",IF(O79=301,'Print Variations'!$D$5,VLOOKUP(O79,IF(O79&lt;=100,'Enter Closet Order Here'!$F:$L,'Enter Additional Product Here'!$E:$H),IF(O79&lt;=100,7,4),FALSE))),"")</f>
        <v/>
      </c>
      <c r="Z79" s="122" t="str">
        <f t="shared" ca="1" si="2"/>
        <v/>
      </c>
      <c r="AD79" s="65" t="s">
        <v>670</v>
      </c>
      <c r="AE79" s="65" t="s">
        <v>1289</v>
      </c>
    </row>
    <row r="80" spans="3:31">
      <c r="C80" s="43" t="str">
        <f ca="1">IF(C79&lt;'Print Variations'!$F$5,C79+1,IF(C79='Print Variations'!$F$5,IF('Print Variations'!$F$7=0,IF('Print Variations'!$D$5="$","",IF(IFERROR(MATCH(301,C$13:C79,0),0)&gt;0,"",301)),101),IF(C79&gt;='Print Variations'!$F$7,IF(OR('Print Variations'!$D$5="$",'Print Variations'!$D$5=0),"",IF(IFERROR(MATCH(301,C$13:C79,0),0)&gt;0,"",301)),C79+1)))</f>
        <v/>
      </c>
      <c r="D80" s="25" t="str">
        <f ca="1">IFERROR(IF(C80="","",IF(C80=301,"Sales Tax",VLOOKUP(C80,IF(C80&lt;=100,'Enter Closet Order Here'!$F:$H,'Enter Additional Product Here'!$E:$G),IF(C80&lt;=100,2,3),FALSE))),"")</f>
        <v/>
      </c>
      <c r="E80" s="219" t="str">
        <f ca="1">IFERROR(IF(IF(C80=301,"Sales Tax",VLOOKUP(D80,IF(C80&lt;=100,'Print Here'!$W:$X,'Enter Additional Product Here'!$G:$M),IF(C80&lt;=100,2,3),FALSE))=0,"",IF(C80=301,"Sales Tax",VLOOKUP(D80,IF(C80&lt;=100,'Print Here'!$W:$X,'Enter Additional Product Here'!$G:$M),IF(C80&lt;=100,2,3),FALSE))),"")</f>
        <v/>
      </c>
      <c r="F80" s="219"/>
      <c r="G80" s="219"/>
      <c r="H80" s="219"/>
      <c r="I80" s="219"/>
      <c r="J80" s="219"/>
      <c r="K80" s="121" t="str">
        <f ca="1">IFERROR(IF(C80="","",IF(C80=301,"1",VLOOKUP(C80,IF(C80&lt;=100,'Enter Closet Order Here'!$F:$H,'Enter Additional Product Here'!$E:$G),IF(C80&lt;=100,3,2),FALSE))),"")</f>
        <v/>
      </c>
      <c r="L80" s="122" t="str">
        <f ca="1">IFERROR(IF(C80=301,"",VLOOKUP(D80,IF(C80&lt;=100,'Enter Closet Order Here'!$Y:$Z,'Enter Additional Product Here'!$G:$H),IF(C80&lt;=100,2,2),FALSE)),"")</f>
        <v/>
      </c>
      <c r="M80" s="122" t="str">
        <f ca="1">IFERROR(IF(C80="","",IF(C80=301,'Print Variations'!$D$5,VLOOKUP(C80,IF(C80&lt;=100,'Enter Closet Order Here'!$F:$L,'Enter Additional Product Here'!$E:$H),IF(C80&lt;=100,7,4),FALSE))),"")</f>
        <v/>
      </c>
      <c r="N80" s="122" t="str">
        <f t="shared" ref="N80:N93" ca="1" si="3">IFERROR(M80*K80,"")</f>
        <v/>
      </c>
      <c r="O80" s="43" t="str">
        <f ca="1">IF(O79&lt;'Print Variations'!$F$5,O79+1,IF(O79='Print Variations'!$F$5,IF('Print Variations'!$F$7=0,IF('Print Variations'!$D$5="$","",IF(IFERROR(MATCH(301,O$13:O79,0),0)&gt;0,"",301)),101),IF(O79&gt;='Print Variations'!$F$7,IF(OR('Print Variations'!$D$5="$",'Print Variations'!$D$5=0),"",IF(IFERROR(MATCH(301,O$13:O79,0),0)&gt;0,"",301)),O79+1)))</f>
        <v/>
      </c>
      <c r="P80" s="25" t="str">
        <f ca="1">IFERROR(IF(O80="","",IF(O80=301,"Sales Tax",VLOOKUP(O80,IF(O80&lt;=100,'Enter Closet Order Here'!$F:$H,'Enter Additional Product Here'!$E:$G),IF(O80&lt;=100,2,3),FALSE))),"")</f>
        <v/>
      </c>
      <c r="Q80" s="219" t="str">
        <f ca="1">IFERROR(IF(IF(O80=301,"Sales Tax",VLOOKUP(P80,IF(O80&lt;=100,'Print Here'!$W:$X,'Enter Additional Product Here'!$G:$M),IF(O80&lt;=100,2,3),FALSE))=0,"",IF(O80=301,"Sales Tax",VLOOKUP(P80,IF(O80&lt;=100,'Print Here'!$W:$X,'Enter Additional Product Here'!$G:$M),IF(O80&lt;=100,2,3),FALSE))),"")</f>
        <v/>
      </c>
      <c r="R80" s="219"/>
      <c r="S80" s="219"/>
      <c r="T80" s="219"/>
      <c r="U80" s="219"/>
      <c r="V80" s="219"/>
      <c r="W80" s="219"/>
      <c r="X80" s="121" t="str">
        <f ca="1">IFERROR(IF(O80="","",IF(O80=301,"1",VLOOKUP(O80,IF(O80&lt;=100,'Enter Closet Order Here'!$F:$H,'Enter Additional Product Here'!$E:$G),IF(O80&lt;=100,3,2),FALSE))),"")</f>
        <v/>
      </c>
      <c r="Y80" s="122" t="str">
        <f ca="1">IFERROR(IF(O80="","",IF(O80=301,'Print Variations'!$D$5,VLOOKUP(O80,IF(O80&lt;=100,'Enter Closet Order Here'!$F:$L,'Enter Additional Product Here'!$E:$H),IF(O80&lt;=100,7,4),FALSE))),"")</f>
        <v/>
      </c>
      <c r="Z80" s="122" t="str">
        <f t="shared" ca="1" si="2"/>
        <v/>
      </c>
      <c r="AD80" s="65" t="s">
        <v>671</v>
      </c>
      <c r="AE80" s="65" t="s">
        <v>1290</v>
      </c>
    </row>
    <row r="81" spans="3:31">
      <c r="C81" s="43" t="str">
        <f ca="1">IF(C80&lt;'Print Variations'!$F$5,C80+1,IF(C80='Print Variations'!$F$5,IF('Print Variations'!$F$7=0,IF('Print Variations'!$D$5="$","",IF(IFERROR(MATCH(301,C$13:C80,0),0)&gt;0,"",301)),101),IF(C80&gt;='Print Variations'!$F$7,IF(OR('Print Variations'!$D$5="$",'Print Variations'!$D$5=0),"",IF(IFERROR(MATCH(301,C$13:C80,0),0)&gt;0,"",301)),C80+1)))</f>
        <v/>
      </c>
      <c r="D81" s="25" t="str">
        <f ca="1">IFERROR(IF(C81="","",IF(C81=301,"Sales Tax",VLOOKUP(C81,IF(C81&lt;=100,'Enter Closet Order Here'!$F:$H,'Enter Additional Product Here'!$E:$G),IF(C81&lt;=100,2,3),FALSE))),"")</f>
        <v/>
      </c>
      <c r="E81" s="219" t="str">
        <f ca="1">IFERROR(IF(IF(C81=301,"Sales Tax",VLOOKUP(D81,IF(C81&lt;=100,'Print Here'!$W:$X,'Enter Additional Product Here'!$G:$M),IF(C81&lt;=100,2,3),FALSE))=0,"",IF(C81=301,"Sales Tax",VLOOKUP(D81,IF(C81&lt;=100,'Print Here'!$W:$X,'Enter Additional Product Here'!$G:$M),IF(C81&lt;=100,2,3),FALSE))),"")</f>
        <v/>
      </c>
      <c r="F81" s="219"/>
      <c r="G81" s="219"/>
      <c r="H81" s="219"/>
      <c r="I81" s="219"/>
      <c r="J81" s="219"/>
      <c r="K81" s="121" t="str">
        <f ca="1">IFERROR(IF(C81="","",IF(C81=301,"1",VLOOKUP(C81,IF(C81&lt;=100,'Enter Closet Order Here'!$F:$H,'Enter Additional Product Here'!$E:$G),IF(C81&lt;=100,3,2),FALSE))),"")</f>
        <v/>
      </c>
      <c r="L81" s="122" t="str">
        <f ca="1">IFERROR(IF(C81=301,"",VLOOKUP(D81,IF(C81&lt;=100,'Enter Closet Order Here'!$Y:$Z,'Enter Additional Product Here'!$G:$H),IF(C81&lt;=100,2,2),FALSE)),"")</f>
        <v/>
      </c>
      <c r="M81" s="122" t="str">
        <f ca="1">IFERROR(IF(C81="","",IF(C81=301,'Print Variations'!$D$5,VLOOKUP(C81,IF(C81&lt;=100,'Enter Closet Order Here'!$F:$L,'Enter Additional Product Here'!$E:$H),IF(C81&lt;=100,7,4),FALSE))),"")</f>
        <v/>
      </c>
      <c r="N81" s="122" t="str">
        <f t="shared" ca="1" si="3"/>
        <v/>
      </c>
      <c r="O81" s="43" t="str">
        <f ca="1">IF(O80&lt;'Print Variations'!$F$5,O80+1,IF(O80='Print Variations'!$F$5,IF('Print Variations'!$F$7=0,IF('Print Variations'!$D$5="$","",IF(IFERROR(MATCH(301,O$13:O80,0),0)&gt;0,"",301)),101),IF(O80&gt;='Print Variations'!$F$7,IF(OR('Print Variations'!$D$5="$",'Print Variations'!$D$5=0),"",IF(IFERROR(MATCH(301,O$13:O80,0),0)&gt;0,"",301)),O80+1)))</f>
        <v/>
      </c>
      <c r="P81" s="25" t="str">
        <f ca="1">IFERROR(IF(O81="","",IF(O81=301,"Sales Tax",VLOOKUP(O81,IF(O81&lt;=100,'Enter Closet Order Here'!$F:$H,'Enter Additional Product Here'!$E:$G),IF(O81&lt;=100,2,3),FALSE))),"")</f>
        <v/>
      </c>
      <c r="Q81" s="219" t="str">
        <f ca="1">IFERROR(IF(IF(O81=301,"Sales Tax",VLOOKUP(P81,IF(O81&lt;=100,'Print Here'!$W:$X,'Enter Additional Product Here'!$G:$M),IF(O81&lt;=100,2,3),FALSE))=0,"",IF(O81=301,"Sales Tax",VLOOKUP(P81,IF(O81&lt;=100,'Print Here'!$W:$X,'Enter Additional Product Here'!$G:$M),IF(O81&lt;=100,2,3),FALSE))),"")</f>
        <v/>
      </c>
      <c r="R81" s="219"/>
      <c r="S81" s="219"/>
      <c r="T81" s="219"/>
      <c r="U81" s="219"/>
      <c r="V81" s="219"/>
      <c r="W81" s="219"/>
      <c r="X81" s="121" t="str">
        <f ca="1">IFERROR(IF(O81="","",IF(O81=301,"1",VLOOKUP(O81,IF(O81&lt;=100,'Enter Closet Order Here'!$F:$H,'Enter Additional Product Here'!$E:$G),IF(O81&lt;=100,3,2),FALSE))),"")</f>
        <v/>
      </c>
      <c r="Y81" s="122" t="str">
        <f ca="1">IFERROR(IF(O81="","",IF(O81=301,'Print Variations'!$D$5,VLOOKUP(O81,IF(O81&lt;=100,'Enter Closet Order Here'!$F:$L,'Enter Additional Product Here'!$E:$H),IF(O81&lt;=100,7,4),FALSE))),"")</f>
        <v/>
      </c>
      <c r="Z81" s="122" t="str">
        <f t="shared" ca="1" si="2"/>
        <v/>
      </c>
      <c r="AD81" s="65" t="s">
        <v>672</v>
      </c>
      <c r="AE81" s="65" t="s">
        <v>1291</v>
      </c>
    </row>
    <row r="82" spans="3:31">
      <c r="C82" s="43" t="str">
        <f ca="1">IF(C81&lt;'Print Variations'!$F$5,C81+1,IF(C81='Print Variations'!$F$5,IF('Print Variations'!$F$7=0,IF('Print Variations'!$D$5="$","",IF(IFERROR(MATCH(301,C$13:C81,0),0)&gt;0,"",301)),101),IF(C81&gt;='Print Variations'!$F$7,IF(OR('Print Variations'!$D$5="$",'Print Variations'!$D$5=0),"",IF(IFERROR(MATCH(301,C$13:C81,0),0)&gt;0,"",301)),C81+1)))</f>
        <v/>
      </c>
      <c r="D82" s="25" t="str">
        <f ca="1">IFERROR(IF(C82="","",IF(C82=301,"Sales Tax",VLOOKUP(C82,IF(C82&lt;=100,'Enter Closet Order Here'!$F:$H,'Enter Additional Product Here'!$E:$G),IF(C82&lt;=100,2,3),FALSE))),"")</f>
        <v/>
      </c>
      <c r="E82" s="219" t="str">
        <f ca="1">IFERROR(IF(IF(C82=301,"Sales Tax",VLOOKUP(D82,IF(C82&lt;=100,'Print Here'!$W:$X,'Enter Additional Product Here'!$G:$M),IF(C82&lt;=100,2,3),FALSE))=0,"",IF(C82=301,"Sales Tax",VLOOKUP(D82,IF(C82&lt;=100,'Print Here'!$W:$X,'Enter Additional Product Here'!$G:$M),IF(C82&lt;=100,2,3),FALSE))),"")</f>
        <v/>
      </c>
      <c r="F82" s="219"/>
      <c r="G82" s="219"/>
      <c r="H82" s="219"/>
      <c r="I82" s="219"/>
      <c r="J82" s="219"/>
      <c r="K82" s="121" t="str">
        <f ca="1">IFERROR(IF(C82="","",IF(C82=301,"1",VLOOKUP(C82,IF(C82&lt;=100,'Enter Closet Order Here'!$F:$H,'Enter Additional Product Here'!$E:$G),IF(C82&lt;=100,3,2),FALSE))),"")</f>
        <v/>
      </c>
      <c r="L82" s="122" t="str">
        <f ca="1">IFERROR(IF(C82=301,"",VLOOKUP(D82,IF(C82&lt;=100,'Enter Closet Order Here'!$Y:$Z,'Enter Additional Product Here'!$G:$H),IF(C82&lt;=100,2,2),FALSE)),"")</f>
        <v/>
      </c>
      <c r="M82" s="122" t="str">
        <f ca="1">IFERROR(IF(C82="","",IF(C82=301,'Print Variations'!$D$5,VLOOKUP(C82,IF(C82&lt;=100,'Enter Closet Order Here'!$F:$L,'Enter Additional Product Here'!$E:$H),IF(C82&lt;=100,7,4),FALSE))),"")</f>
        <v/>
      </c>
      <c r="N82" s="122" t="str">
        <f t="shared" ca="1" si="3"/>
        <v/>
      </c>
      <c r="O82" s="43" t="str">
        <f ca="1">IF(O81&lt;'Print Variations'!$F$5,O81+1,IF(O81='Print Variations'!$F$5,IF('Print Variations'!$F$7=0,IF('Print Variations'!$D$5="$","",IF(IFERROR(MATCH(301,O$13:O81,0),0)&gt;0,"",301)),101),IF(O81&gt;='Print Variations'!$F$7,IF(OR('Print Variations'!$D$5="$",'Print Variations'!$D$5=0),"",IF(IFERROR(MATCH(301,O$13:O81,0),0)&gt;0,"",301)),O81+1)))</f>
        <v/>
      </c>
      <c r="P82" s="25" t="str">
        <f ca="1">IFERROR(IF(O82="","",IF(O82=301,"Sales Tax",VLOOKUP(O82,IF(O82&lt;=100,'Enter Closet Order Here'!$F:$H,'Enter Additional Product Here'!$E:$G),IF(O82&lt;=100,2,3),FALSE))),"")</f>
        <v/>
      </c>
      <c r="Q82" s="219" t="str">
        <f ca="1">IFERROR(IF(IF(O82=301,"Sales Tax",VLOOKUP(P82,IF(O82&lt;=100,'Print Here'!$W:$X,'Enter Additional Product Here'!$G:$M),IF(O82&lt;=100,2,3),FALSE))=0,"",IF(O82=301,"Sales Tax",VLOOKUP(P82,IF(O82&lt;=100,'Print Here'!$W:$X,'Enter Additional Product Here'!$G:$M),IF(O82&lt;=100,2,3),FALSE))),"")</f>
        <v/>
      </c>
      <c r="R82" s="219"/>
      <c r="S82" s="219"/>
      <c r="T82" s="219"/>
      <c r="U82" s="219"/>
      <c r="V82" s="219"/>
      <c r="W82" s="219"/>
      <c r="X82" s="121" t="str">
        <f ca="1">IFERROR(IF(O82="","",IF(O82=301,"1",VLOOKUP(O82,IF(O82&lt;=100,'Enter Closet Order Here'!$F:$H,'Enter Additional Product Here'!$E:$G),IF(O82&lt;=100,3,2),FALSE))),"")</f>
        <v/>
      </c>
      <c r="Y82" s="122" t="str">
        <f ca="1">IFERROR(IF(O82="","",IF(O82=301,'Print Variations'!$D$5,VLOOKUP(O82,IF(O82&lt;=100,'Enter Closet Order Here'!$F:$L,'Enter Additional Product Here'!$E:$H),IF(O82&lt;=100,7,4),FALSE))),"")</f>
        <v/>
      </c>
      <c r="Z82" s="122" t="str">
        <f t="shared" ca="1" si="2"/>
        <v/>
      </c>
      <c r="AD82" s="65" t="s">
        <v>673</v>
      </c>
      <c r="AE82" s="65" t="s">
        <v>1292</v>
      </c>
    </row>
    <row r="83" spans="3:31">
      <c r="C83" s="43" t="str">
        <f ca="1">IF(C82&lt;'Print Variations'!$F$5,C82+1,IF(C82='Print Variations'!$F$5,IF('Print Variations'!$F$7=0,IF('Print Variations'!$D$5="$","",IF(IFERROR(MATCH(301,C$13:C82,0),0)&gt;0,"",301)),101),IF(C82&gt;='Print Variations'!$F$7,IF(OR('Print Variations'!$D$5="$",'Print Variations'!$D$5=0),"",IF(IFERROR(MATCH(301,C$13:C82,0),0)&gt;0,"",301)),C82+1)))</f>
        <v/>
      </c>
      <c r="D83" s="25" t="str">
        <f ca="1">IFERROR(IF(C83="","",IF(C83=301,"Sales Tax",VLOOKUP(C83,IF(C83&lt;=100,'Enter Closet Order Here'!$F:$H,'Enter Additional Product Here'!$E:$G),IF(C83&lt;=100,2,3),FALSE))),"")</f>
        <v/>
      </c>
      <c r="E83" s="219" t="str">
        <f ca="1">IFERROR(IF(IF(C83=301,"Sales Tax",VLOOKUP(D83,IF(C83&lt;=100,'Print Here'!$W:$X,'Enter Additional Product Here'!$G:$M),IF(C83&lt;=100,2,3),FALSE))=0,"",IF(C83=301,"Sales Tax",VLOOKUP(D83,IF(C83&lt;=100,'Print Here'!$W:$X,'Enter Additional Product Here'!$G:$M),IF(C83&lt;=100,2,3),FALSE))),"")</f>
        <v/>
      </c>
      <c r="F83" s="219"/>
      <c r="G83" s="219"/>
      <c r="H83" s="219"/>
      <c r="I83" s="219"/>
      <c r="J83" s="219"/>
      <c r="K83" s="121" t="str">
        <f ca="1">IFERROR(IF(C83="","",IF(C83=301,"1",VLOOKUP(C83,IF(C83&lt;=100,'Enter Closet Order Here'!$F:$H,'Enter Additional Product Here'!$E:$G),IF(C83&lt;=100,3,2),FALSE))),"")</f>
        <v/>
      </c>
      <c r="L83" s="122" t="str">
        <f ca="1">IFERROR(IF(C83=301,"",VLOOKUP(D83,IF(C83&lt;=100,'Enter Closet Order Here'!$Y:$Z,'Enter Additional Product Here'!$G:$H),IF(C83&lt;=100,2,2),FALSE)),"")</f>
        <v/>
      </c>
      <c r="M83" s="122" t="str">
        <f ca="1">IFERROR(IF(C83="","",IF(C83=301,'Print Variations'!$D$5,VLOOKUP(C83,IF(C83&lt;=100,'Enter Closet Order Here'!$F:$L,'Enter Additional Product Here'!$E:$H),IF(C83&lt;=100,7,4),FALSE))),"")</f>
        <v/>
      </c>
      <c r="N83" s="122" t="str">
        <f t="shared" ca="1" si="3"/>
        <v/>
      </c>
      <c r="O83" s="43" t="str">
        <f ca="1">IF(O82&lt;'Print Variations'!$F$5,O82+1,IF(O82='Print Variations'!$F$5,IF('Print Variations'!$F$7=0,IF('Print Variations'!$D$5="$","",IF(IFERROR(MATCH(301,O$13:O82,0),0)&gt;0,"",301)),101),IF(O82&gt;='Print Variations'!$F$7,IF(OR('Print Variations'!$D$5="$",'Print Variations'!$D$5=0),"",IF(IFERROR(MATCH(301,O$13:O82,0),0)&gt;0,"",301)),O82+1)))</f>
        <v/>
      </c>
      <c r="P83" s="25" t="str">
        <f ca="1">IFERROR(IF(O83="","",IF(O83=301,"Sales Tax",VLOOKUP(O83,IF(O83&lt;=100,'Enter Closet Order Here'!$F:$H,'Enter Additional Product Here'!$E:$G),IF(O83&lt;=100,2,3),FALSE))),"")</f>
        <v/>
      </c>
      <c r="Q83" s="219" t="str">
        <f ca="1">IFERROR(IF(IF(O83=301,"Sales Tax",VLOOKUP(P83,IF(O83&lt;=100,'Print Here'!$W:$X,'Enter Additional Product Here'!$G:$M),IF(O83&lt;=100,2,3),FALSE))=0,"",IF(O83=301,"Sales Tax",VLOOKUP(P83,IF(O83&lt;=100,'Print Here'!$W:$X,'Enter Additional Product Here'!$G:$M),IF(O83&lt;=100,2,3),FALSE))),"")</f>
        <v/>
      </c>
      <c r="R83" s="219"/>
      <c r="S83" s="219"/>
      <c r="T83" s="219"/>
      <c r="U83" s="219"/>
      <c r="V83" s="219"/>
      <c r="W83" s="219"/>
      <c r="X83" s="121" t="str">
        <f ca="1">IFERROR(IF(O83="","",IF(O83=301,"1",VLOOKUP(O83,IF(O83&lt;=100,'Enter Closet Order Here'!$F:$H,'Enter Additional Product Here'!$E:$G),IF(O83&lt;=100,3,2),FALSE))),"")</f>
        <v/>
      </c>
      <c r="Y83" s="122" t="str">
        <f ca="1">IFERROR(IF(O83="","",IF(O83=301,'Print Variations'!$D$5,VLOOKUP(O83,IF(O83&lt;=100,'Enter Closet Order Here'!$F:$L,'Enter Additional Product Here'!$E:$H),IF(O83&lt;=100,7,4),FALSE))),"")</f>
        <v/>
      </c>
      <c r="Z83" s="122" t="str">
        <f t="shared" ca="1" si="2"/>
        <v/>
      </c>
      <c r="AD83" s="65" t="s">
        <v>674</v>
      </c>
      <c r="AE83" s="65" t="s">
        <v>1293</v>
      </c>
    </row>
    <row r="84" spans="3:31">
      <c r="C84" s="43" t="str">
        <f ca="1">IF(C83&lt;'Print Variations'!$F$5,C83+1,IF(C83='Print Variations'!$F$5,IF('Print Variations'!$F$7=0,IF('Print Variations'!$D$5="$","",IF(IFERROR(MATCH(301,C$13:C83,0),0)&gt;0,"",301)),101),IF(C83&gt;='Print Variations'!$F$7,IF(OR('Print Variations'!$D$5="$",'Print Variations'!$D$5=0),"",IF(IFERROR(MATCH(301,C$13:C83,0),0)&gt;0,"",301)),C83+1)))</f>
        <v/>
      </c>
      <c r="D84" s="25" t="str">
        <f ca="1">IFERROR(IF(C84="","",IF(C84=301,"Sales Tax",VLOOKUP(C84,IF(C84&lt;=100,'Enter Closet Order Here'!$F:$H,'Enter Additional Product Here'!$E:$G),IF(C84&lt;=100,2,3),FALSE))),"")</f>
        <v/>
      </c>
      <c r="E84" s="219" t="str">
        <f ca="1">IFERROR(IF(IF(C84=301,"Sales Tax",VLOOKUP(D84,IF(C84&lt;=100,'Print Here'!$W:$X,'Enter Additional Product Here'!$G:$M),IF(C84&lt;=100,2,3),FALSE))=0,"",IF(C84=301,"Sales Tax",VLOOKUP(D84,IF(C84&lt;=100,'Print Here'!$W:$X,'Enter Additional Product Here'!$G:$M),IF(C84&lt;=100,2,3),FALSE))),"")</f>
        <v/>
      </c>
      <c r="F84" s="219"/>
      <c r="G84" s="219"/>
      <c r="H84" s="219"/>
      <c r="I84" s="219"/>
      <c r="J84" s="219"/>
      <c r="K84" s="121" t="str">
        <f ca="1">IFERROR(IF(C84="","",IF(C84=301,"1",VLOOKUP(C84,IF(C84&lt;=100,'Enter Closet Order Here'!$F:$H,'Enter Additional Product Here'!$E:$G),IF(C84&lt;=100,3,2),FALSE))),"")</f>
        <v/>
      </c>
      <c r="L84" s="122" t="str">
        <f ca="1">IFERROR(IF(C84=301,"",VLOOKUP(D84,IF(C84&lt;=100,'Enter Closet Order Here'!$Y:$Z,'Enter Additional Product Here'!$G:$H),IF(C84&lt;=100,2,2),FALSE)),"")</f>
        <v/>
      </c>
      <c r="M84" s="122" t="str">
        <f ca="1">IFERROR(IF(C84="","",IF(C84=301,'Print Variations'!$D$5,VLOOKUP(C84,IF(C84&lt;=100,'Enter Closet Order Here'!$F:$L,'Enter Additional Product Here'!$E:$H),IF(C84&lt;=100,7,4),FALSE))),"")</f>
        <v/>
      </c>
      <c r="N84" s="122" t="str">
        <f t="shared" ca="1" si="3"/>
        <v/>
      </c>
      <c r="O84" s="43" t="str">
        <f ca="1">IF(O83&lt;'Print Variations'!$F$5,O83+1,IF(O83='Print Variations'!$F$5,IF('Print Variations'!$F$7=0,IF('Print Variations'!$D$5="$","",IF(IFERROR(MATCH(301,O$13:O83,0),0)&gt;0,"",301)),101),IF(O83&gt;='Print Variations'!$F$7,IF(OR('Print Variations'!$D$5="$",'Print Variations'!$D$5=0),"",IF(IFERROR(MATCH(301,O$13:O83,0),0)&gt;0,"",301)),O83+1)))</f>
        <v/>
      </c>
      <c r="P84" s="25" t="str">
        <f ca="1">IFERROR(IF(O84="","",IF(O84=301,"Sales Tax",VLOOKUP(O84,IF(O84&lt;=100,'Enter Closet Order Here'!$F:$H,'Enter Additional Product Here'!$E:$G),IF(O84&lt;=100,2,3),FALSE))),"")</f>
        <v/>
      </c>
      <c r="Q84" s="219" t="str">
        <f ca="1">IFERROR(IF(IF(O84=301,"Sales Tax",VLOOKUP(P84,IF(O84&lt;=100,'Print Here'!$W:$X,'Enter Additional Product Here'!$G:$M),IF(O84&lt;=100,2,3),FALSE))=0,"",IF(O84=301,"Sales Tax",VLOOKUP(P84,IF(O84&lt;=100,'Print Here'!$W:$X,'Enter Additional Product Here'!$G:$M),IF(O84&lt;=100,2,3),FALSE))),"")</f>
        <v/>
      </c>
      <c r="R84" s="219"/>
      <c r="S84" s="219"/>
      <c r="T84" s="219"/>
      <c r="U84" s="219"/>
      <c r="V84" s="219"/>
      <c r="W84" s="219"/>
      <c r="X84" s="121" t="str">
        <f ca="1">IFERROR(IF(O84="","",IF(O84=301,"1",VLOOKUP(O84,IF(O84&lt;=100,'Enter Closet Order Here'!$F:$H,'Enter Additional Product Here'!$E:$G),IF(O84&lt;=100,3,2),FALSE))),"")</f>
        <v/>
      </c>
      <c r="Y84" s="122" t="str">
        <f ca="1">IFERROR(IF(O84="","",IF(O84=301,'Print Variations'!$D$5,VLOOKUP(O84,IF(O84&lt;=100,'Enter Closet Order Here'!$F:$L,'Enter Additional Product Here'!$E:$H),IF(O84&lt;=100,7,4),FALSE))),"")</f>
        <v/>
      </c>
      <c r="Z84" s="122" t="str">
        <f t="shared" ca="1" si="2"/>
        <v/>
      </c>
      <c r="AD84" s="65" t="s">
        <v>675</v>
      </c>
      <c r="AE84" s="65" t="s">
        <v>1294</v>
      </c>
    </row>
    <row r="85" spans="3:31">
      <c r="C85" s="43" t="str">
        <f ca="1">IF(C84&lt;'Print Variations'!$F$5,C84+1,IF(C84='Print Variations'!$F$5,IF('Print Variations'!$F$7=0,IF('Print Variations'!$D$5="$","",IF(IFERROR(MATCH(301,C$13:C84,0),0)&gt;0,"",301)),101),IF(C84&gt;='Print Variations'!$F$7,IF(OR('Print Variations'!$D$5="$",'Print Variations'!$D$5=0),"",IF(IFERROR(MATCH(301,C$13:C84,0),0)&gt;0,"",301)),C84+1)))</f>
        <v/>
      </c>
      <c r="D85" s="25" t="str">
        <f ca="1">IFERROR(IF(C85="","",IF(C85=301,"Sales Tax",VLOOKUP(C85,IF(C85&lt;=100,'Enter Closet Order Here'!$F:$H,'Enter Additional Product Here'!$E:$G),IF(C85&lt;=100,2,3),FALSE))),"")</f>
        <v/>
      </c>
      <c r="E85" s="219" t="str">
        <f ca="1">IFERROR(IF(IF(C85=301,"Sales Tax",VLOOKUP(D85,IF(C85&lt;=100,'Print Here'!$W:$X,'Enter Additional Product Here'!$G:$M),IF(C85&lt;=100,2,3),FALSE))=0,"",IF(C85=301,"Sales Tax",VLOOKUP(D85,IF(C85&lt;=100,'Print Here'!$W:$X,'Enter Additional Product Here'!$G:$M),IF(C85&lt;=100,2,3),FALSE))),"")</f>
        <v/>
      </c>
      <c r="F85" s="219"/>
      <c r="G85" s="219"/>
      <c r="H85" s="219"/>
      <c r="I85" s="219"/>
      <c r="J85" s="219"/>
      <c r="K85" s="121" t="str">
        <f ca="1">IFERROR(IF(C85="","",IF(C85=301,"1",VLOOKUP(C85,IF(C85&lt;=100,'Enter Closet Order Here'!$F:$H,'Enter Additional Product Here'!$E:$G),IF(C85&lt;=100,3,2),FALSE))),"")</f>
        <v/>
      </c>
      <c r="L85" s="122" t="str">
        <f ca="1">IFERROR(IF(C85=301,"",VLOOKUP(D85,IF(C85&lt;=100,'Enter Closet Order Here'!$Y:$Z,'Enter Additional Product Here'!$G:$H),IF(C85&lt;=100,2,2),FALSE)),"")</f>
        <v/>
      </c>
      <c r="M85" s="122" t="str">
        <f ca="1">IFERROR(IF(C85="","",IF(C85=301,'Print Variations'!$D$5,VLOOKUP(C85,IF(C85&lt;=100,'Enter Closet Order Here'!$F:$L,'Enter Additional Product Here'!$E:$H),IF(C85&lt;=100,7,4),FALSE))),"")</f>
        <v/>
      </c>
      <c r="N85" s="122" t="str">
        <f t="shared" ca="1" si="3"/>
        <v/>
      </c>
      <c r="O85" s="43" t="str">
        <f ca="1">IF(O84&lt;'Print Variations'!$F$5,O84+1,IF(O84='Print Variations'!$F$5,IF('Print Variations'!$F$7=0,IF('Print Variations'!$D$5="$","",IF(IFERROR(MATCH(301,O$13:O84,0),0)&gt;0,"",301)),101),IF(O84&gt;='Print Variations'!$F$7,IF(OR('Print Variations'!$D$5="$",'Print Variations'!$D$5=0),"",IF(IFERROR(MATCH(301,O$13:O84,0),0)&gt;0,"",301)),O84+1)))</f>
        <v/>
      </c>
      <c r="P85" s="25" t="str">
        <f ca="1">IFERROR(IF(O85="","",IF(O85=301,"Sales Tax",VLOOKUP(O85,IF(O85&lt;=100,'Enter Closet Order Here'!$F:$H,'Enter Additional Product Here'!$E:$G),IF(O85&lt;=100,2,3),FALSE))),"")</f>
        <v/>
      </c>
      <c r="Q85" s="219" t="str">
        <f ca="1">IFERROR(IF(IF(O85=301,"Sales Tax",VLOOKUP(P85,IF(O85&lt;=100,'Print Here'!$W:$X,'Enter Additional Product Here'!$G:$M),IF(O85&lt;=100,2,3),FALSE))=0,"",IF(O85=301,"Sales Tax",VLOOKUP(P85,IF(O85&lt;=100,'Print Here'!$W:$X,'Enter Additional Product Here'!$G:$M),IF(O85&lt;=100,2,3),FALSE))),"")</f>
        <v/>
      </c>
      <c r="R85" s="219"/>
      <c r="S85" s="219"/>
      <c r="T85" s="219"/>
      <c r="U85" s="219"/>
      <c r="V85" s="219"/>
      <c r="W85" s="219"/>
      <c r="X85" s="121" t="str">
        <f ca="1">IFERROR(IF(O85="","",IF(O85=301,"1",VLOOKUP(O85,IF(O85&lt;=100,'Enter Closet Order Here'!$F:$H,'Enter Additional Product Here'!$E:$G),IF(O85&lt;=100,3,2),FALSE))),"")</f>
        <v/>
      </c>
      <c r="Y85" s="122" t="str">
        <f ca="1">IFERROR(IF(O85="","",IF(O85=301,'Print Variations'!$D$5,VLOOKUP(O85,IF(O85&lt;=100,'Enter Closet Order Here'!$F:$L,'Enter Additional Product Here'!$E:$H),IF(O85&lt;=100,7,4),FALSE))),"")</f>
        <v/>
      </c>
      <c r="Z85" s="122" t="str">
        <f t="shared" ca="1" si="2"/>
        <v/>
      </c>
      <c r="AD85" s="65" t="s">
        <v>676</v>
      </c>
      <c r="AE85" s="65" t="s">
        <v>1295</v>
      </c>
    </row>
    <row r="86" spans="3:31">
      <c r="C86" s="43" t="str">
        <f ca="1">IF(C85&lt;'Print Variations'!$F$5,C85+1,IF(C85='Print Variations'!$F$5,IF('Print Variations'!$F$7=0,IF('Print Variations'!$D$5="$","",IF(IFERROR(MATCH(301,C$13:C85,0),0)&gt;0,"",301)),101),IF(C85&gt;='Print Variations'!$F$7,IF(OR('Print Variations'!$D$5="$",'Print Variations'!$D$5=0),"",IF(IFERROR(MATCH(301,C$13:C85,0),0)&gt;0,"",301)),C85+1)))</f>
        <v/>
      </c>
      <c r="D86" s="25" t="str">
        <f ca="1">IFERROR(IF(C86="","",IF(C86=301,"Sales Tax",VLOOKUP(C86,IF(C86&lt;=100,'Enter Closet Order Here'!$F:$H,'Enter Additional Product Here'!$E:$G),IF(C86&lt;=100,2,3),FALSE))),"")</f>
        <v/>
      </c>
      <c r="E86" s="219" t="str">
        <f ca="1">IFERROR(IF(IF(C86=301,"Sales Tax",VLOOKUP(D86,IF(C86&lt;=100,'Print Here'!$W:$X,'Enter Additional Product Here'!$G:$M),IF(C86&lt;=100,2,3),FALSE))=0,"",IF(C86=301,"Sales Tax",VLOOKUP(D86,IF(C86&lt;=100,'Print Here'!$W:$X,'Enter Additional Product Here'!$G:$M),IF(C86&lt;=100,2,3),FALSE))),"")</f>
        <v/>
      </c>
      <c r="F86" s="219"/>
      <c r="G86" s="219"/>
      <c r="H86" s="219"/>
      <c r="I86" s="219"/>
      <c r="J86" s="219"/>
      <c r="K86" s="121" t="str">
        <f ca="1">IFERROR(IF(C86="","",IF(C86=301,"1",VLOOKUP(C86,IF(C86&lt;=100,'Enter Closet Order Here'!$F:$H,'Enter Additional Product Here'!$E:$G),IF(C86&lt;=100,3,2),FALSE))),"")</f>
        <v/>
      </c>
      <c r="L86" s="122" t="str">
        <f ca="1">IFERROR(IF(C86=301,"",VLOOKUP(D86,IF(C86&lt;=100,'Enter Closet Order Here'!$Y:$Z,'Enter Additional Product Here'!$G:$H),IF(C86&lt;=100,2,2),FALSE)),"")</f>
        <v/>
      </c>
      <c r="M86" s="122" t="str">
        <f ca="1">IFERROR(IF(C86="","",IF(C86=301,'Print Variations'!$D$5,VLOOKUP(C86,IF(C86&lt;=100,'Enter Closet Order Here'!$F:$L,'Enter Additional Product Here'!$E:$H),IF(C86&lt;=100,7,4),FALSE))),"")</f>
        <v/>
      </c>
      <c r="N86" s="122" t="str">
        <f t="shared" ca="1" si="3"/>
        <v/>
      </c>
      <c r="O86" s="43" t="str">
        <f ca="1">IF(O85&lt;'Print Variations'!$F$5,O85+1,IF(O85='Print Variations'!$F$5,IF('Print Variations'!$F$7=0,IF('Print Variations'!$D$5="$","",IF(IFERROR(MATCH(301,O$13:O85,0),0)&gt;0,"",301)),101),IF(O85&gt;='Print Variations'!$F$7,IF(OR('Print Variations'!$D$5="$",'Print Variations'!$D$5=0),"",IF(IFERROR(MATCH(301,O$13:O85,0),0)&gt;0,"",301)),O85+1)))</f>
        <v/>
      </c>
      <c r="P86" s="25" t="str">
        <f ca="1">IFERROR(IF(O86="","",IF(O86=301,"Sales Tax",VLOOKUP(O86,IF(O86&lt;=100,'Enter Closet Order Here'!$F:$H,'Enter Additional Product Here'!$E:$G),IF(O86&lt;=100,2,3),FALSE))),"")</f>
        <v/>
      </c>
      <c r="Q86" s="219" t="str">
        <f ca="1">IFERROR(IF(IF(O86=301,"Sales Tax",VLOOKUP(P86,IF(O86&lt;=100,'Print Here'!$W:$X,'Enter Additional Product Here'!$G:$M),IF(O86&lt;=100,2,3),FALSE))=0,"",IF(O86=301,"Sales Tax",VLOOKUP(P86,IF(O86&lt;=100,'Print Here'!$W:$X,'Enter Additional Product Here'!$G:$M),IF(O86&lt;=100,2,3),FALSE))),"")</f>
        <v/>
      </c>
      <c r="R86" s="219"/>
      <c r="S86" s="219"/>
      <c r="T86" s="219"/>
      <c r="U86" s="219"/>
      <c r="V86" s="219"/>
      <c r="W86" s="219"/>
      <c r="X86" s="121" t="str">
        <f ca="1">IFERROR(IF(O86="","",IF(O86=301,"1",VLOOKUP(O86,IF(O86&lt;=100,'Enter Closet Order Here'!$F:$H,'Enter Additional Product Here'!$E:$G),IF(O86&lt;=100,3,2),FALSE))),"")</f>
        <v/>
      </c>
      <c r="Y86" s="122" t="str">
        <f ca="1">IFERROR(IF(O86="","",IF(O86=301,'Print Variations'!$D$5,VLOOKUP(O86,IF(O86&lt;=100,'Enter Closet Order Here'!$F:$L,'Enter Additional Product Here'!$E:$H),IF(O86&lt;=100,7,4),FALSE))),"")</f>
        <v/>
      </c>
      <c r="Z86" s="122" t="str">
        <f t="shared" ca="1" si="2"/>
        <v/>
      </c>
      <c r="AD86" s="65" t="s">
        <v>677</v>
      </c>
      <c r="AE86" s="65" t="s">
        <v>1296</v>
      </c>
    </row>
    <row r="87" spans="3:31">
      <c r="C87" s="43" t="str">
        <f ca="1">IF(C86&lt;'Print Variations'!$F$5,C86+1,IF(C86='Print Variations'!$F$5,IF('Print Variations'!$F$7=0,IF('Print Variations'!$D$5="$","",IF(IFERROR(MATCH(301,C$13:C86,0),0)&gt;0,"",301)),101),IF(C86&gt;='Print Variations'!$F$7,IF(OR('Print Variations'!$D$5="$",'Print Variations'!$D$5=0),"",IF(IFERROR(MATCH(301,C$13:C86,0),0)&gt;0,"",301)),C86+1)))</f>
        <v/>
      </c>
      <c r="D87" s="25" t="str">
        <f ca="1">IFERROR(IF(C87="","",IF(C87=301,"Sales Tax",VLOOKUP(C87,IF(C87&lt;=100,'Enter Closet Order Here'!$F:$H,'Enter Additional Product Here'!$E:$G),IF(C87&lt;=100,2,3),FALSE))),"")</f>
        <v/>
      </c>
      <c r="E87" s="219" t="str">
        <f ca="1">IFERROR(IF(IF(C87=301,"Sales Tax",VLOOKUP(D87,IF(C87&lt;=100,'Print Here'!$W:$X,'Enter Additional Product Here'!$G:$M),IF(C87&lt;=100,2,3),FALSE))=0,"",IF(C87=301,"Sales Tax",VLOOKUP(D87,IF(C87&lt;=100,'Print Here'!$W:$X,'Enter Additional Product Here'!$G:$M),IF(C87&lt;=100,2,3),FALSE))),"")</f>
        <v/>
      </c>
      <c r="F87" s="219"/>
      <c r="G87" s="219"/>
      <c r="H87" s="219"/>
      <c r="I87" s="219"/>
      <c r="J87" s="219"/>
      <c r="K87" s="121" t="str">
        <f ca="1">IFERROR(IF(C87="","",IF(C87=301,"1",VLOOKUP(C87,IF(C87&lt;=100,'Enter Closet Order Here'!$F:$H,'Enter Additional Product Here'!$E:$G),IF(C87&lt;=100,3,2),FALSE))),"")</f>
        <v/>
      </c>
      <c r="L87" s="122" t="str">
        <f ca="1">IFERROR(IF(C87=301,"",VLOOKUP(D87,IF(C87&lt;=100,'Enter Closet Order Here'!$Y:$Z,'Enter Additional Product Here'!$G:$H),IF(C87&lt;=100,2,2),FALSE)),"")</f>
        <v/>
      </c>
      <c r="M87" s="122" t="str">
        <f ca="1">IFERROR(IF(C87="","",IF(C87=301,'Print Variations'!$D$5,VLOOKUP(C87,IF(C87&lt;=100,'Enter Closet Order Here'!$F:$L,'Enter Additional Product Here'!$E:$H),IF(C87&lt;=100,7,4),FALSE))),"")</f>
        <v/>
      </c>
      <c r="N87" s="122" t="str">
        <f t="shared" ca="1" si="3"/>
        <v/>
      </c>
      <c r="O87" s="43" t="str">
        <f ca="1">IF(O86&lt;'Print Variations'!$F$5,O86+1,IF(O86='Print Variations'!$F$5,IF('Print Variations'!$F$7=0,IF('Print Variations'!$D$5="$","",IF(IFERROR(MATCH(301,O$13:O86,0),0)&gt;0,"",301)),101),IF(O86&gt;='Print Variations'!$F$7,IF(OR('Print Variations'!$D$5="$",'Print Variations'!$D$5=0),"",IF(IFERROR(MATCH(301,O$13:O86,0),0)&gt;0,"",301)),O86+1)))</f>
        <v/>
      </c>
      <c r="P87" s="25" t="str">
        <f ca="1">IFERROR(IF(O87="","",IF(O87=301,"Sales Tax",VLOOKUP(O87,IF(O87&lt;=100,'Enter Closet Order Here'!$F:$H,'Enter Additional Product Here'!$E:$G),IF(O87&lt;=100,2,3),FALSE))),"")</f>
        <v/>
      </c>
      <c r="Q87" s="219" t="str">
        <f ca="1">IFERROR(IF(IF(O87=301,"Sales Tax",VLOOKUP(P87,IF(O87&lt;=100,'Print Here'!$W:$X,'Enter Additional Product Here'!$G:$M),IF(O87&lt;=100,2,3),FALSE))=0,"",IF(O87=301,"Sales Tax",VLOOKUP(P87,IF(O87&lt;=100,'Print Here'!$W:$X,'Enter Additional Product Here'!$G:$M),IF(O87&lt;=100,2,3),FALSE))),"")</f>
        <v/>
      </c>
      <c r="R87" s="219"/>
      <c r="S87" s="219"/>
      <c r="T87" s="219"/>
      <c r="U87" s="219"/>
      <c r="V87" s="219"/>
      <c r="W87" s="219"/>
      <c r="X87" s="121" t="str">
        <f ca="1">IFERROR(IF(O87="","",IF(O87=301,"1",VLOOKUP(O87,IF(O87&lt;=100,'Enter Closet Order Here'!$F:$H,'Enter Additional Product Here'!$E:$G),IF(O87&lt;=100,3,2),FALSE))),"")</f>
        <v/>
      </c>
      <c r="Y87" s="122" t="str">
        <f ca="1">IFERROR(IF(O87="","",IF(O87=301,'Print Variations'!$D$5,VLOOKUP(O87,IF(O87&lt;=100,'Enter Closet Order Here'!$F:$L,'Enter Additional Product Here'!$E:$H),IF(O87&lt;=100,7,4),FALSE))),"")</f>
        <v/>
      </c>
      <c r="Z87" s="122" t="str">
        <f t="shared" ca="1" si="2"/>
        <v/>
      </c>
      <c r="AD87" s="65" t="s">
        <v>678</v>
      </c>
      <c r="AE87" s="65" t="s">
        <v>1297</v>
      </c>
    </row>
    <row r="88" spans="3:31">
      <c r="C88" s="43" t="str">
        <f ca="1">IF(C87&lt;'Print Variations'!$F$5,C87+1,IF(C87='Print Variations'!$F$5,IF('Print Variations'!$F$7=0,IF('Print Variations'!$D$5="$","",IF(IFERROR(MATCH(301,C$13:C87,0),0)&gt;0,"",301)),101),IF(C87&gt;='Print Variations'!$F$7,IF(OR('Print Variations'!$D$5="$",'Print Variations'!$D$5=0),"",IF(IFERROR(MATCH(301,C$13:C87,0),0)&gt;0,"",301)),C87+1)))</f>
        <v/>
      </c>
      <c r="D88" s="25" t="str">
        <f ca="1">IFERROR(IF(C88="","",IF(C88=301,"Sales Tax",VLOOKUP(C88,IF(C88&lt;=100,'Enter Closet Order Here'!$F:$H,'Enter Additional Product Here'!$E:$G),IF(C88&lt;=100,2,3),FALSE))),"")</f>
        <v/>
      </c>
      <c r="E88" s="219" t="str">
        <f ca="1">IFERROR(IF(IF(C88=301,"Sales Tax",VLOOKUP(D88,IF(C88&lt;=100,'Print Here'!$W:$X,'Enter Additional Product Here'!$G:$M),IF(C88&lt;=100,2,3),FALSE))=0,"",IF(C88=301,"Sales Tax",VLOOKUP(D88,IF(C88&lt;=100,'Print Here'!$W:$X,'Enter Additional Product Here'!$G:$M),IF(C88&lt;=100,2,3),FALSE))),"")</f>
        <v/>
      </c>
      <c r="F88" s="219"/>
      <c r="G88" s="219"/>
      <c r="H88" s="219"/>
      <c r="I88" s="219"/>
      <c r="J88" s="219"/>
      <c r="K88" s="121" t="str">
        <f ca="1">IFERROR(IF(C88="","",IF(C88=301,"1",VLOOKUP(C88,IF(C88&lt;=100,'Enter Closet Order Here'!$F:$H,'Enter Additional Product Here'!$E:$G),IF(C88&lt;=100,3,2),FALSE))),"")</f>
        <v/>
      </c>
      <c r="L88" s="122" t="str">
        <f ca="1">IFERROR(IF(C88=301,"",VLOOKUP(D88,IF(C88&lt;=100,'Enter Closet Order Here'!$Y:$Z,'Enter Additional Product Here'!$G:$H),IF(C88&lt;=100,2,2),FALSE)),"")</f>
        <v/>
      </c>
      <c r="M88" s="122" t="str">
        <f ca="1">IFERROR(IF(C88="","",IF(C88=301,'Print Variations'!$D$5,VLOOKUP(C88,IF(C88&lt;=100,'Enter Closet Order Here'!$F:$L,'Enter Additional Product Here'!$E:$H),IF(C88&lt;=100,7,4),FALSE))),"")</f>
        <v/>
      </c>
      <c r="N88" s="122" t="str">
        <f t="shared" ca="1" si="3"/>
        <v/>
      </c>
      <c r="O88" s="43" t="str">
        <f ca="1">IF(O87&lt;'Print Variations'!$F$5,O87+1,IF(O87='Print Variations'!$F$5,IF('Print Variations'!$F$7=0,IF('Print Variations'!$D$5="$","",IF(IFERROR(MATCH(301,O$13:O87,0),0)&gt;0,"",301)),101),IF(O87&gt;='Print Variations'!$F$7,IF(OR('Print Variations'!$D$5="$",'Print Variations'!$D$5=0),"",IF(IFERROR(MATCH(301,O$13:O87,0),0)&gt;0,"",301)),O87+1)))</f>
        <v/>
      </c>
      <c r="P88" s="25" t="str">
        <f ca="1">IFERROR(IF(O88="","",IF(O88=301,"Sales Tax",VLOOKUP(O88,IF(O88&lt;=100,'Enter Closet Order Here'!$F:$H,'Enter Additional Product Here'!$E:$G),IF(O88&lt;=100,2,3),FALSE))),"")</f>
        <v/>
      </c>
      <c r="Q88" s="219" t="str">
        <f ca="1">IFERROR(IF(IF(O88=301,"Sales Tax",VLOOKUP(P88,IF(O88&lt;=100,'Print Here'!$W:$X,'Enter Additional Product Here'!$G:$M),IF(O88&lt;=100,2,3),FALSE))=0,"",IF(O88=301,"Sales Tax",VLOOKUP(P88,IF(O88&lt;=100,'Print Here'!$W:$X,'Enter Additional Product Here'!$G:$M),IF(O88&lt;=100,2,3),FALSE))),"")</f>
        <v/>
      </c>
      <c r="R88" s="219"/>
      <c r="S88" s="219"/>
      <c r="T88" s="219"/>
      <c r="U88" s="219"/>
      <c r="V88" s="219"/>
      <c r="W88" s="219"/>
      <c r="X88" s="121" t="str">
        <f ca="1">IFERROR(IF(O88="","",IF(O88=301,"1",VLOOKUP(O88,IF(O88&lt;=100,'Enter Closet Order Here'!$F:$H,'Enter Additional Product Here'!$E:$G),IF(O88&lt;=100,3,2),FALSE))),"")</f>
        <v/>
      </c>
      <c r="Y88" s="122" t="str">
        <f ca="1">IFERROR(IF(O88="","",IF(O88=301,'Print Variations'!$D$5,VLOOKUP(O88,IF(O88&lt;=100,'Enter Closet Order Here'!$F:$L,'Enter Additional Product Here'!$E:$H),IF(O88&lt;=100,7,4),FALSE))),"")</f>
        <v/>
      </c>
      <c r="Z88" s="122" t="str">
        <f t="shared" ca="1" si="2"/>
        <v/>
      </c>
      <c r="AD88" s="65" t="s">
        <v>679</v>
      </c>
      <c r="AE88" s="65" t="s">
        <v>1298</v>
      </c>
    </row>
    <row r="89" spans="3:31">
      <c r="C89" s="43" t="str">
        <f ca="1">IF(C88&lt;'Print Variations'!$F$5,C88+1,IF(C88='Print Variations'!$F$5,IF('Print Variations'!$F$7=0,IF('Print Variations'!$D$5="$","",IF(IFERROR(MATCH(301,C$13:C88,0),0)&gt;0,"",301)),101),IF(C88&gt;='Print Variations'!$F$7,IF(OR('Print Variations'!$D$5="$",'Print Variations'!$D$5=0),"",IF(IFERROR(MATCH(301,C$13:C88,0),0)&gt;0,"",301)),C88+1)))</f>
        <v/>
      </c>
      <c r="D89" s="25" t="str">
        <f ca="1">IFERROR(IF(C89="","",IF(C89=301,"Sales Tax",VLOOKUP(C89,IF(C89&lt;=100,'Enter Closet Order Here'!$F:$H,'Enter Additional Product Here'!$E:$G),IF(C89&lt;=100,2,3),FALSE))),"")</f>
        <v/>
      </c>
      <c r="E89" s="219" t="str">
        <f ca="1">IFERROR(IF(IF(C89=301,"Sales Tax",VLOOKUP(D89,IF(C89&lt;=100,'Print Here'!$W:$X,'Enter Additional Product Here'!$G:$M),IF(C89&lt;=100,2,3),FALSE))=0,"",IF(C89=301,"Sales Tax",VLOOKUP(D89,IF(C89&lt;=100,'Print Here'!$W:$X,'Enter Additional Product Here'!$G:$M),IF(C89&lt;=100,2,3),FALSE))),"")</f>
        <v/>
      </c>
      <c r="F89" s="219"/>
      <c r="G89" s="219"/>
      <c r="H89" s="219"/>
      <c r="I89" s="219"/>
      <c r="J89" s="219"/>
      <c r="K89" s="121" t="str">
        <f ca="1">IFERROR(IF(C89="","",IF(C89=301,"1",VLOOKUP(C89,IF(C89&lt;=100,'Enter Closet Order Here'!$F:$H,'Enter Additional Product Here'!$E:$G),IF(C89&lt;=100,3,2),FALSE))),"")</f>
        <v/>
      </c>
      <c r="L89" s="122" t="str">
        <f ca="1">IFERROR(IF(C89=301,"",VLOOKUP(D89,IF(C89&lt;=100,'Enter Closet Order Here'!$Y:$Z,'Enter Additional Product Here'!$G:$H),IF(C89&lt;=100,2,2),FALSE)),"")</f>
        <v/>
      </c>
      <c r="M89" s="122" t="str">
        <f ca="1">IFERROR(IF(C89="","",IF(C89=301,'Print Variations'!$D$5,VLOOKUP(C89,IF(C89&lt;=100,'Enter Closet Order Here'!$F:$L,'Enter Additional Product Here'!$E:$H),IF(C89&lt;=100,7,4),FALSE))),"")</f>
        <v/>
      </c>
      <c r="N89" s="122" t="str">
        <f t="shared" ca="1" si="3"/>
        <v/>
      </c>
      <c r="O89" s="43" t="str">
        <f ca="1">IF(O88&lt;'Print Variations'!$F$5,O88+1,IF(O88='Print Variations'!$F$5,IF('Print Variations'!$F$7=0,IF('Print Variations'!$D$5="$","",IF(IFERROR(MATCH(301,O$13:O88,0),0)&gt;0,"",301)),101),IF(O88&gt;='Print Variations'!$F$7,IF(OR('Print Variations'!$D$5="$",'Print Variations'!$D$5=0),"",IF(IFERROR(MATCH(301,O$13:O88,0),0)&gt;0,"",301)),O88+1)))</f>
        <v/>
      </c>
      <c r="P89" s="25" t="str">
        <f ca="1">IFERROR(IF(O89="","",IF(O89=301,"Sales Tax",VLOOKUP(O89,IF(O89&lt;=100,'Enter Closet Order Here'!$F:$H,'Enter Additional Product Here'!$E:$G),IF(O89&lt;=100,2,3),FALSE))),"")</f>
        <v/>
      </c>
      <c r="Q89" s="219" t="str">
        <f ca="1">IFERROR(IF(IF(O89=301,"Sales Tax",VLOOKUP(P89,IF(O89&lt;=100,'Print Here'!$W:$X,'Enter Additional Product Here'!$G:$M),IF(O89&lt;=100,2,3),FALSE))=0,"",IF(O89=301,"Sales Tax",VLOOKUP(P89,IF(O89&lt;=100,'Print Here'!$W:$X,'Enter Additional Product Here'!$G:$M),IF(O89&lt;=100,2,3),FALSE))),"")</f>
        <v/>
      </c>
      <c r="R89" s="219"/>
      <c r="S89" s="219"/>
      <c r="T89" s="219"/>
      <c r="U89" s="219"/>
      <c r="V89" s="219"/>
      <c r="W89" s="219"/>
      <c r="X89" s="121" t="str">
        <f ca="1">IFERROR(IF(O89="","",IF(O89=301,"1",VLOOKUP(O89,IF(O89&lt;=100,'Enter Closet Order Here'!$F:$H,'Enter Additional Product Here'!$E:$G),IF(O89&lt;=100,3,2),FALSE))),"")</f>
        <v/>
      </c>
      <c r="Y89" s="122" t="str">
        <f ca="1">IFERROR(IF(O89="","",IF(O89=301,'Print Variations'!$D$5,VLOOKUP(O89,IF(O89&lt;=100,'Enter Closet Order Here'!$F:$L,'Enter Additional Product Here'!$E:$H),IF(O89&lt;=100,7,4),FALSE))),"")</f>
        <v/>
      </c>
      <c r="Z89" s="122" t="str">
        <f t="shared" ca="1" si="2"/>
        <v/>
      </c>
      <c r="AD89" s="65" t="s">
        <v>680</v>
      </c>
      <c r="AE89" s="65" t="s">
        <v>1299</v>
      </c>
    </row>
    <row r="90" spans="3:31">
      <c r="C90" s="43" t="str">
        <f ca="1">IF(C89&lt;'Print Variations'!$F$5,C89+1,IF(C89='Print Variations'!$F$5,IF('Print Variations'!$F$7=0,IF('Print Variations'!$D$5="$","",IF(IFERROR(MATCH(301,C$13:C89,0),0)&gt;0,"",301)),101),IF(C89&gt;='Print Variations'!$F$7,IF(OR('Print Variations'!$D$5="$",'Print Variations'!$D$5=0),"",IF(IFERROR(MATCH(301,C$13:C89,0),0)&gt;0,"",301)),C89+1)))</f>
        <v/>
      </c>
      <c r="D90" s="25" t="str">
        <f ca="1">IFERROR(IF(C90="","",IF(C90=301,"Sales Tax",VLOOKUP(C90,IF(C90&lt;=100,'Enter Closet Order Here'!$F:$H,'Enter Additional Product Here'!$E:$G),IF(C90&lt;=100,2,3),FALSE))),"")</f>
        <v/>
      </c>
      <c r="E90" s="219" t="str">
        <f ca="1">IFERROR(IF(IF(C90=301,"Sales Tax",VLOOKUP(D90,IF(C90&lt;=100,'Print Here'!$W:$X,'Enter Additional Product Here'!$G:$M),IF(C90&lt;=100,2,3),FALSE))=0,"",IF(C90=301,"Sales Tax",VLOOKUP(D90,IF(C90&lt;=100,'Print Here'!$W:$X,'Enter Additional Product Here'!$G:$M),IF(C90&lt;=100,2,3),FALSE))),"")</f>
        <v/>
      </c>
      <c r="F90" s="219"/>
      <c r="G90" s="219"/>
      <c r="H90" s="219"/>
      <c r="I90" s="219"/>
      <c r="J90" s="219"/>
      <c r="K90" s="121" t="str">
        <f ca="1">IFERROR(IF(C90="","",IF(C90=301,"1",VLOOKUP(C90,IF(C90&lt;=100,'Enter Closet Order Here'!$F:$H,'Enter Additional Product Here'!$E:$G),IF(C90&lt;=100,3,2),FALSE))),"")</f>
        <v/>
      </c>
      <c r="L90" s="122" t="str">
        <f ca="1">IFERROR(IF(C90=301,"",VLOOKUP(D90,IF(C90&lt;=100,'Enter Closet Order Here'!$Y:$Z,'Enter Additional Product Here'!$G:$H),IF(C90&lt;=100,2,2),FALSE)),"")</f>
        <v/>
      </c>
      <c r="M90" s="122" t="str">
        <f ca="1">IFERROR(IF(C90="","",IF(C90=301,'Print Variations'!$D$5,VLOOKUP(C90,IF(C90&lt;=100,'Enter Closet Order Here'!$F:$L,'Enter Additional Product Here'!$E:$H),IF(C90&lt;=100,7,4),FALSE))),"")</f>
        <v/>
      </c>
      <c r="N90" s="122" t="str">
        <f t="shared" ca="1" si="3"/>
        <v/>
      </c>
      <c r="O90" s="43" t="str">
        <f ca="1">IF(O89&lt;'Print Variations'!$F$5,O89+1,IF(O89='Print Variations'!$F$5,IF('Print Variations'!$F$7=0,IF('Print Variations'!$D$5="$","",IF(IFERROR(MATCH(301,O$13:O89,0),0)&gt;0,"",301)),101),IF(O89&gt;='Print Variations'!$F$7,IF(OR('Print Variations'!$D$5="$",'Print Variations'!$D$5=0),"",IF(IFERROR(MATCH(301,O$13:O89,0),0)&gt;0,"",301)),O89+1)))</f>
        <v/>
      </c>
      <c r="P90" s="25" t="str">
        <f ca="1">IFERROR(IF(O90="","",IF(O90=301,"Sales Tax",VLOOKUP(O90,IF(O90&lt;=100,'Enter Closet Order Here'!$F:$H,'Enter Additional Product Here'!$E:$G),IF(O90&lt;=100,2,3),FALSE))),"")</f>
        <v/>
      </c>
      <c r="Q90" s="219" t="str">
        <f ca="1">IFERROR(IF(IF(O90=301,"Sales Tax",VLOOKUP(P90,IF(O90&lt;=100,'Print Here'!$W:$X,'Enter Additional Product Here'!$G:$M),IF(O90&lt;=100,2,3),FALSE))=0,"",IF(O90=301,"Sales Tax",VLOOKUP(P90,IF(O90&lt;=100,'Print Here'!$W:$X,'Enter Additional Product Here'!$G:$M),IF(O90&lt;=100,2,3),FALSE))),"")</f>
        <v/>
      </c>
      <c r="R90" s="219"/>
      <c r="S90" s="219"/>
      <c r="T90" s="219"/>
      <c r="U90" s="219"/>
      <c r="V90" s="219"/>
      <c r="W90" s="219"/>
      <c r="X90" s="121" t="str">
        <f ca="1">IFERROR(IF(O90="","",IF(O90=301,"1",VLOOKUP(O90,IF(O90&lt;=100,'Enter Closet Order Here'!$F:$H,'Enter Additional Product Here'!$E:$G),IF(O90&lt;=100,3,2),FALSE))),"")</f>
        <v/>
      </c>
      <c r="Y90" s="122" t="str">
        <f ca="1">IFERROR(IF(O90="","",IF(O90=301,'Print Variations'!$D$5,VLOOKUP(O90,IF(O90&lt;=100,'Enter Closet Order Here'!$F:$L,'Enter Additional Product Here'!$E:$H),IF(O90&lt;=100,7,4),FALSE))),"")</f>
        <v/>
      </c>
      <c r="Z90" s="122" t="str">
        <f t="shared" ca="1" si="2"/>
        <v/>
      </c>
      <c r="AD90" s="65" t="s">
        <v>681</v>
      </c>
      <c r="AE90" s="65" t="s">
        <v>1300</v>
      </c>
    </row>
    <row r="91" spans="3:31">
      <c r="C91" s="43" t="str">
        <f ca="1">IF(C90&lt;'Print Variations'!$F$5,C90+1,IF(C90='Print Variations'!$F$5,IF('Print Variations'!$F$7=0,IF('Print Variations'!$D$5="$","",IF(IFERROR(MATCH(301,C$13:C90,0),0)&gt;0,"",301)),101),IF(C90&gt;='Print Variations'!$F$7,IF(OR('Print Variations'!$D$5="$",'Print Variations'!$D$5=0),"",IF(IFERROR(MATCH(301,C$13:C90,0),0)&gt;0,"",301)),C90+1)))</f>
        <v/>
      </c>
      <c r="D91" s="25" t="str">
        <f ca="1">IFERROR(IF(C91="","",IF(C91=301,"Sales Tax",VLOOKUP(C91,IF(C91&lt;=100,'Enter Closet Order Here'!$F:$H,'Enter Additional Product Here'!$E:$G),IF(C91&lt;=100,2,3),FALSE))),"")</f>
        <v/>
      </c>
      <c r="E91" s="219" t="str">
        <f ca="1">IFERROR(IF(IF(C91=301,"Sales Tax",VLOOKUP(D91,IF(C91&lt;=100,'Print Here'!$W:$X,'Enter Additional Product Here'!$G:$M),IF(C91&lt;=100,2,3),FALSE))=0,"",IF(C91=301,"Sales Tax",VLOOKUP(D91,IF(C91&lt;=100,'Print Here'!$W:$X,'Enter Additional Product Here'!$G:$M),IF(C91&lt;=100,2,3),FALSE))),"")</f>
        <v/>
      </c>
      <c r="F91" s="219"/>
      <c r="G91" s="219"/>
      <c r="H91" s="219"/>
      <c r="I91" s="219"/>
      <c r="J91" s="219"/>
      <c r="K91" s="121" t="str">
        <f ca="1">IFERROR(IF(C91="","",IF(C91=301,"1",VLOOKUP(C91,IF(C91&lt;=100,'Enter Closet Order Here'!$F:$H,'Enter Additional Product Here'!$E:$G),IF(C91&lt;=100,3,2),FALSE))),"")</f>
        <v/>
      </c>
      <c r="L91" s="122" t="str">
        <f ca="1">IFERROR(IF(C91=301,"",VLOOKUP(D91,IF(C91&lt;=100,'Enter Closet Order Here'!$Y:$Z,'Enter Additional Product Here'!$G:$H),IF(C91&lt;=100,2,2),FALSE)),"")</f>
        <v/>
      </c>
      <c r="M91" s="122" t="str">
        <f ca="1">IFERROR(IF(C91="","",IF(C91=301,'Print Variations'!$D$5,VLOOKUP(C91,IF(C91&lt;=100,'Enter Closet Order Here'!$F:$L,'Enter Additional Product Here'!$E:$H),IF(C91&lt;=100,7,4),FALSE))),"")</f>
        <v/>
      </c>
      <c r="N91" s="122" t="str">
        <f t="shared" ca="1" si="3"/>
        <v/>
      </c>
      <c r="O91" s="43" t="str">
        <f ca="1">IF(O90&lt;'Print Variations'!$F$5,O90+1,IF(O90='Print Variations'!$F$5,IF('Print Variations'!$F$7=0,IF('Print Variations'!$D$5="$","",IF(IFERROR(MATCH(301,O$13:O90,0),0)&gt;0,"",301)),101),IF(O90&gt;='Print Variations'!$F$7,IF(OR('Print Variations'!$D$5="$",'Print Variations'!$D$5=0),"",IF(IFERROR(MATCH(301,O$13:O90,0),0)&gt;0,"",301)),O90+1)))</f>
        <v/>
      </c>
      <c r="P91" s="25" t="str">
        <f ca="1">IFERROR(IF(O91="","",IF(O91=301,"Sales Tax",VLOOKUP(O91,IF(O91&lt;=100,'Enter Closet Order Here'!$F:$H,'Enter Additional Product Here'!$E:$G),IF(O91&lt;=100,2,3),FALSE))),"")</f>
        <v/>
      </c>
      <c r="Q91" s="219" t="str">
        <f ca="1">IFERROR(IF(IF(O91=301,"Sales Tax",VLOOKUP(P91,IF(O91&lt;=100,'Print Here'!$W:$X,'Enter Additional Product Here'!$G:$M),IF(O91&lt;=100,2,3),FALSE))=0,"",IF(O91=301,"Sales Tax",VLOOKUP(P91,IF(O91&lt;=100,'Print Here'!$W:$X,'Enter Additional Product Here'!$G:$M),IF(O91&lt;=100,2,3),FALSE))),"")</f>
        <v/>
      </c>
      <c r="R91" s="219"/>
      <c r="S91" s="219"/>
      <c r="T91" s="219"/>
      <c r="U91" s="219"/>
      <c r="V91" s="219"/>
      <c r="W91" s="219"/>
      <c r="X91" s="121" t="str">
        <f ca="1">IFERROR(IF(O91="","",IF(O91=301,"1",VLOOKUP(O91,IF(O91&lt;=100,'Enter Closet Order Here'!$F:$H,'Enter Additional Product Here'!$E:$G),IF(O91&lt;=100,3,2),FALSE))),"")</f>
        <v/>
      </c>
      <c r="Y91" s="122" t="str">
        <f ca="1">IFERROR(IF(O91="","",IF(O91=301,'Print Variations'!$D$5,VLOOKUP(O91,IF(O91&lt;=100,'Enter Closet Order Here'!$F:$L,'Enter Additional Product Here'!$E:$H),IF(O91&lt;=100,7,4),FALSE))),"")</f>
        <v/>
      </c>
      <c r="Z91" s="122" t="str">
        <f t="shared" ca="1" si="2"/>
        <v/>
      </c>
      <c r="AD91" s="65" t="s">
        <v>682</v>
      </c>
      <c r="AE91" s="65" t="s">
        <v>1301</v>
      </c>
    </row>
    <row r="92" spans="3:31">
      <c r="C92" s="43" t="str">
        <f ca="1">IF(C91&lt;'Print Variations'!$F$5,C91+1,IF(C91='Print Variations'!$F$5,IF('Print Variations'!$F$7=0,IF('Print Variations'!$D$5="$","",IF(IFERROR(MATCH(301,C$13:C91,0),0)&gt;0,"",301)),101),IF(C91&gt;='Print Variations'!$F$7,IF(OR('Print Variations'!$D$5="$",'Print Variations'!$D$5=0),"",IF(IFERROR(MATCH(301,C$13:C91,0),0)&gt;0,"",301)),C91+1)))</f>
        <v/>
      </c>
      <c r="D92" s="25" t="str">
        <f ca="1">IFERROR(IF(C92="","",IF(C92=301,"Sales Tax",VLOOKUP(C92,IF(C92&lt;=100,'Enter Closet Order Here'!$F:$H,'Enter Additional Product Here'!$E:$G),IF(C92&lt;=100,2,3),FALSE))),"")</f>
        <v/>
      </c>
      <c r="E92" s="219" t="str">
        <f ca="1">IFERROR(IF(IF(C92=301,"Sales Tax",VLOOKUP(D92,IF(C92&lt;=100,'Print Here'!$W:$X,'Enter Additional Product Here'!$G:$M),IF(C92&lt;=100,2,3),FALSE))=0,"",IF(C92=301,"Sales Tax",VLOOKUP(D92,IF(C92&lt;=100,'Print Here'!$W:$X,'Enter Additional Product Here'!$G:$M),IF(C92&lt;=100,2,3),FALSE))),"")</f>
        <v/>
      </c>
      <c r="F92" s="219"/>
      <c r="G92" s="219"/>
      <c r="H92" s="219"/>
      <c r="I92" s="219"/>
      <c r="J92" s="219"/>
      <c r="K92" s="121" t="str">
        <f ca="1">IFERROR(IF(C92="","",IF(C92=301,"1",VLOOKUP(C92,IF(C92&lt;=100,'Enter Closet Order Here'!$F:$H,'Enter Additional Product Here'!$E:$G),IF(C92&lt;=100,3,2),FALSE))),"")</f>
        <v/>
      </c>
      <c r="L92" s="122" t="str">
        <f ca="1">IFERROR(IF(C92=301,"",VLOOKUP(D92,IF(C92&lt;=100,'Enter Closet Order Here'!$Y:$Z,'Enter Additional Product Here'!$G:$H),IF(C92&lt;=100,2,2),FALSE)),"")</f>
        <v/>
      </c>
      <c r="M92" s="122" t="str">
        <f ca="1">IFERROR(IF(C92="","",IF(C92=301,'Print Variations'!$D$5,VLOOKUP(C92,IF(C92&lt;=100,'Enter Closet Order Here'!$F:$L,'Enter Additional Product Here'!$E:$H),IF(C92&lt;=100,7,4),FALSE))),"")</f>
        <v/>
      </c>
      <c r="N92" s="122" t="str">
        <f t="shared" ca="1" si="3"/>
        <v/>
      </c>
      <c r="O92" s="43" t="str">
        <f ca="1">IF(O91&lt;'Print Variations'!$F$5,O91+1,IF(O91='Print Variations'!$F$5,IF('Print Variations'!$F$7=0,IF('Print Variations'!$D$5="$","",IF(IFERROR(MATCH(301,O$13:O91,0),0)&gt;0,"",301)),101),IF(O91&gt;='Print Variations'!$F$7,IF(OR('Print Variations'!$D$5="$",'Print Variations'!$D$5=0),"",IF(IFERROR(MATCH(301,O$13:O91,0),0)&gt;0,"",301)),O91+1)))</f>
        <v/>
      </c>
      <c r="P92" s="25" t="str">
        <f ca="1">IFERROR(IF(O92="","",IF(O92=301,"Sales Tax",VLOOKUP(O92,IF(O92&lt;=100,'Enter Closet Order Here'!$F:$H,'Enter Additional Product Here'!$E:$G),IF(O92&lt;=100,2,3),FALSE))),"")</f>
        <v/>
      </c>
      <c r="Q92" s="219" t="str">
        <f ca="1">IFERROR(IF(IF(O92=301,"Sales Tax",VLOOKUP(P92,IF(O92&lt;=100,'Print Here'!$W:$X,'Enter Additional Product Here'!$G:$M),IF(O92&lt;=100,2,3),FALSE))=0,"",IF(O92=301,"Sales Tax",VLOOKUP(P92,IF(O92&lt;=100,'Print Here'!$W:$X,'Enter Additional Product Here'!$G:$M),IF(O92&lt;=100,2,3),FALSE))),"")</f>
        <v/>
      </c>
      <c r="R92" s="219"/>
      <c r="S92" s="219"/>
      <c r="T92" s="219"/>
      <c r="U92" s="219"/>
      <c r="V92" s="219"/>
      <c r="W92" s="219"/>
      <c r="X92" s="121" t="str">
        <f ca="1">IFERROR(IF(O92="","",IF(O92=301,"1",VLOOKUP(O92,IF(O92&lt;=100,'Enter Closet Order Here'!$F:$H,'Enter Additional Product Here'!$E:$G),IF(O92&lt;=100,3,2),FALSE))),"")</f>
        <v/>
      </c>
      <c r="Y92" s="122" t="str">
        <f ca="1">IFERROR(IF(O92="","",IF(O92=301,'Print Variations'!$D$5,VLOOKUP(O92,IF(O92&lt;=100,'Enter Closet Order Here'!$F:$L,'Enter Additional Product Here'!$E:$H),IF(O92&lt;=100,7,4),FALSE))),"")</f>
        <v/>
      </c>
      <c r="Z92" s="122" t="str">
        <f t="shared" ca="1" si="2"/>
        <v/>
      </c>
      <c r="AD92" s="65" t="s">
        <v>683</v>
      </c>
      <c r="AE92" s="65" t="s">
        <v>1302</v>
      </c>
    </row>
    <row r="93" spans="3:31">
      <c r="C93" s="43" t="str">
        <f ca="1">IF(C92&lt;'Print Variations'!$F$5,C92+1,IF(C92='Print Variations'!$F$5,IF('Print Variations'!$F$7=0,IF('Print Variations'!$D$5="$","",IF(IFERROR(MATCH(301,C$13:C92,0),0)&gt;0,"",301)),101),IF(C92&gt;='Print Variations'!$F$7,IF(OR('Print Variations'!$D$5="$",'Print Variations'!$D$5=0),"",IF(IFERROR(MATCH(301,C$13:C92,0),0)&gt;0,"",301)),C92+1)))</f>
        <v/>
      </c>
      <c r="D93" s="25" t="str">
        <f ca="1">IFERROR(IF(C93="","",IF(C93=301,"Sales Tax",VLOOKUP(C93,IF(C93&lt;=100,'Enter Closet Order Here'!$F:$H,'Enter Additional Product Here'!$E:$G),IF(C93&lt;=100,2,3),FALSE))),"")</f>
        <v/>
      </c>
      <c r="E93" s="219" t="str">
        <f ca="1">IFERROR(IF(IF(C93=301,"Sales Tax",VLOOKUP(D93,IF(C93&lt;=100,'Print Here'!$W:$X,'Enter Additional Product Here'!$G:$M),IF(C93&lt;=100,2,3),FALSE))=0,"",IF(C93=301,"Sales Tax",VLOOKUP(D93,IF(C93&lt;=100,'Print Here'!$W:$X,'Enter Additional Product Here'!$G:$M),IF(C93&lt;=100,2,3),FALSE))),"")</f>
        <v/>
      </c>
      <c r="F93" s="219"/>
      <c r="G93" s="219"/>
      <c r="H93" s="219"/>
      <c r="I93" s="219"/>
      <c r="J93" s="219"/>
      <c r="K93" s="121" t="str">
        <f ca="1">IFERROR(IF(C93="","",IF(C93=301,"1",VLOOKUP(C93,IF(C93&lt;=100,'Enter Closet Order Here'!$F:$H,'Enter Additional Product Here'!$E:$G),IF(C93&lt;=100,3,2),FALSE))),"")</f>
        <v/>
      </c>
      <c r="L93" s="122" t="str">
        <f ca="1">IFERROR(IF(C93=301,"",VLOOKUP(D93,IF(C93&lt;=100,'Enter Closet Order Here'!$Y:$Z,'Enter Additional Product Here'!$G:$H),IF(C93&lt;=100,2,2),FALSE)),"")</f>
        <v/>
      </c>
      <c r="M93" s="122" t="str">
        <f ca="1">IFERROR(IF(C93="","",IF(C93=301,'Print Variations'!$D$5,VLOOKUP(C93,IF(C93&lt;=100,'Enter Closet Order Here'!$F:$L,'Enter Additional Product Here'!$E:$H),IF(C93&lt;=100,7,4),FALSE))),"")</f>
        <v/>
      </c>
      <c r="N93" s="122" t="str">
        <f t="shared" ca="1" si="3"/>
        <v/>
      </c>
      <c r="O93" s="43" t="str">
        <f ca="1">IF(O92&lt;'Print Variations'!$F$5,O92+1,IF(O92='Print Variations'!$F$5,IF('Print Variations'!$F$7=0,IF('Print Variations'!$D$5="$","",IF(IFERROR(MATCH(301,O$13:O92,0),0)&gt;0,"",301)),101),IF(O92&gt;='Print Variations'!$F$7,IF(OR('Print Variations'!$D$5="$",'Print Variations'!$D$5=0),"",IF(IFERROR(MATCH(301,O$13:O92,0),0)&gt;0,"",301)),O92+1)))</f>
        <v/>
      </c>
      <c r="P93" s="25" t="str">
        <f ca="1">IFERROR(IF(O93="","",IF(O93=301,"Sales Tax",VLOOKUP(O93,IF(O93&lt;=100,'Enter Closet Order Here'!$F:$H,'Enter Additional Product Here'!$E:$G),IF(O93&lt;=100,2,3),FALSE))),"")</f>
        <v/>
      </c>
      <c r="Q93" s="219" t="str">
        <f ca="1">IFERROR(IF(IF(O93=301,"Sales Tax",VLOOKUP(P93,IF(O93&lt;=100,'Print Here'!$W:$X,'Enter Additional Product Here'!$G:$M),IF(O93&lt;=100,2,3),FALSE))=0,"",IF(O93=301,"Sales Tax",VLOOKUP(P93,IF(O93&lt;=100,'Print Here'!$W:$X,'Enter Additional Product Here'!$G:$M),IF(O93&lt;=100,2,3),FALSE))),"")</f>
        <v/>
      </c>
      <c r="R93" s="219"/>
      <c r="S93" s="219"/>
      <c r="T93" s="219"/>
      <c r="U93" s="219"/>
      <c r="V93" s="219"/>
      <c r="W93" s="219"/>
      <c r="X93" s="121" t="str">
        <f ca="1">IFERROR(IF(O93="","",IF(O93=301,"1",VLOOKUP(O93,IF(O93&lt;=100,'Enter Closet Order Here'!$F:$H,'Enter Additional Product Here'!$E:$G),IF(O93&lt;=100,3,2),FALSE))),"")</f>
        <v/>
      </c>
      <c r="Y93" s="122" t="str">
        <f ca="1">IFERROR(IF(O93="","",IF(O93=301,'Print Variations'!$D$5,VLOOKUP(O93,IF(O93&lt;=100,'Enter Closet Order Here'!$F:$L,'Enter Additional Product Here'!$E:$H),IF(O93&lt;=100,7,4),FALSE))),"")</f>
        <v/>
      </c>
      <c r="Z93" s="122" t="str">
        <f t="shared" ca="1" si="2"/>
        <v/>
      </c>
      <c r="AD93" s="65" t="s">
        <v>684</v>
      </c>
      <c r="AE93" s="65" t="s">
        <v>1303</v>
      </c>
    </row>
    <row r="94" spans="3:31">
      <c r="C94" s="43" t="str">
        <f ca="1">IF(C93&lt;'Print Variations'!$F$5,C93+1,IF(C93='Print Variations'!$F$5,IF('Print Variations'!$F$7=0,IF('Print Variations'!$D$5="$","",IF(IFERROR(MATCH(301,C$13:C93,0),0)&gt;0,"",301)),101),IF(C93&gt;='Print Variations'!$F$7,IF(OR('Print Variations'!$D$5="$",'Print Variations'!$D$5=0),"",IF(IFERROR(MATCH(301,C$13:C93,0),0)&gt;0,"",301)),C93+1)))</f>
        <v/>
      </c>
      <c r="D94" s="25" t="str">
        <f ca="1">IFERROR(IF(C94="","",IF(C94=301,"Sales Tax",VLOOKUP(C94,IF(C94&lt;=100,'Enter Closet Order Here'!$F:$H,'Enter Additional Product Here'!$E:$G),IF(C94&lt;=100,2,3),FALSE))),"")</f>
        <v/>
      </c>
      <c r="E94" s="219" t="str">
        <f ca="1">IFERROR(IF(IF(C94=301,"Sales Tax",VLOOKUP(D94,IF(C94&lt;=100,'Print Here'!$W:$X,'Enter Additional Product Here'!$G:$M),IF(C94&lt;=100,2,3),FALSE))=0,"",IF(C94=301,"Sales Tax",VLOOKUP(D94,IF(C94&lt;=100,'Print Here'!$W:$X,'Enter Additional Product Here'!$G:$M),IF(C94&lt;=100,2,3),FALSE))),"")</f>
        <v/>
      </c>
      <c r="F94" s="219"/>
      <c r="G94" s="219"/>
      <c r="H94" s="219"/>
      <c r="I94" s="219"/>
      <c r="J94" s="219"/>
      <c r="K94" s="121" t="str">
        <f ca="1">IFERROR(IF(C94="","",IF(C94=301,"1",VLOOKUP(C94,IF(C94&lt;=100,'Enter Closet Order Here'!$F:$H,'Enter Additional Product Here'!$E:$G),IF(C94&lt;=100,3,2),FALSE))),"")</f>
        <v/>
      </c>
      <c r="L94" s="122" t="str">
        <f ca="1">IFERROR(IF(C94=301,"",VLOOKUP(D94,IF(C94&lt;=100,'Enter Closet Order Here'!$Y:$Z,'Enter Additional Product Here'!$G:$H),IF(C94&lt;=100,2,2),FALSE)),"")</f>
        <v/>
      </c>
      <c r="M94" s="122" t="str">
        <f ca="1">IFERROR(IF(C94="","",IF(C94=301,'Print Variations'!$D$5,VLOOKUP(C94,IF(C94&lt;=100,'Enter Closet Order Here'!$F:$L,'Enter Additional Product Here'!$E:$H),IF(C94&lt;=100,7,4),FALSE))),"")</f>
        <v/>
      </c>
      <c r="N94" s="122" t="str">
        <f ca="1">IFERROR(M94*K94,"")</f>
        <v/>
      </c>
      <c r="O94" s="43" t="str">
        <f ca="1">IF(O93&lt;'Print Variations'!$F$5,O93+1,IF(O93='Print Variations'!$F$5,IF('Print Variations'!$F$7=0,IF('Print Variations'!$D$5="$","",IF(IFERROR(MATCH(301,O$13:O93,0),0)&gt;0,"",301)),101),IF(O93&gt;='Print Variations'!$F$7,IF(OR('Print Variations'!$D$5="$",'Print Variations'!$D$5=0),"",IF(IFERROR(MATCH(301,O$13:O93,0),0)&gt;0,"",301)),O93+1)))</f>
        <v/>
      </c>
      <c r="P94" s="25" t="str">
        <f ca="1">IFERROR(IF(O94="","",IF(O94=301,"Sales Tax",VLOOKUP(O94,IF(O94&lt;=100,'Enter Closet Order Here'!$F:$H,'Enter Additional Product Here'!$E:$G),IF(O94&lt;=100,2,3),FALSE))),"")</f>
        <v/>
      </c>
      <c r="Q94" s="219" t="str">
        <f ca="1">IFERROR(IF(IF(O94=301,"Sales Tax",VLOOKUP(P94,IF(O94&lt;=100,'Print Here'!$W:$X,'Enter Additional Product Here'!$G:$M),IF(O94&lt;=100,2,3),FALSE))=0,"",IF(O94=301,"Sales Tax",VLOOKUP(P94,IF(O94&lt;=100,'Print Here'!$W:$X,'Enter Additional Product Here'!$G:$M),IF(O94&lt;=100,2,3),FALSE))),"")</f>
        <v/>
      </c>
      <c r="R94" s="219"/>
      <c r="S94" s="219"/>
      <c r="T94" s="219"/>
      <c r="U94" s="219"/>
      <c r="V94" s="219"/>
      <c r="W94" s="219"/>
      <c r="X94" s="121" t="str">
        <f ca="1">IFERROR(IF(O94="","",IF(O94=301,"1",VLOOKUP(O94,IF(O94&lt;=100,'Enter Closet Order Here'!$F:$H,'Enter Additional Product Here'!$E:$G),IF(O94&lt;=100,3,2),FALSE))),"")</f>
        <v/>
      </c>
      <c r="Y94" s="122" t="str">
        <f ca="1">IFERROR(IF(O94="","",IF(O94=301,'Print Variations'!$D$5,VLOOKUP(O94,IF(O94&lt;=100,'Enter Closet Order Here'!$F:$L,'Enter Additional Product Here'!$E:$H),IF(O94&lt;=100,7,4),FALSE))),"")</f>
        <v/>
      </c>
      <c r="Z94" s="122" t="str">
        <f t="shared" ca="1" si="2"/>
        <v/>
      </c>
      <c r="AD94" s="65" t="s">
        <v>685</v>
      </c>
      <c r="AE94" s="65" t="s">
        <v>1304</v>
      </c>
    </row>
    <row r="95" spans="3:31">
      <c r="C95" s="43" t="str">
        <f ca="1">IF(C94&lt;'Print Variations'!$F$5,C94+1,IF(C94='Print Variations'!$F$5,IF('Print Variations'!$F$7=0,IF('Print Variations'!$D$5="$","",IF(IFERROR(MATCH(301,C$13:C94,0),0)&gt;0,"",301)),101),IF(C94&gt;='Print Variations'!$F$7,IF(OR('Print Variations'!$D$5="$",'Print Variations'!$D$5=0),"",IF(IFERROR(MATCH(301,C$13:C94,0),0)&gt;0,"",301)),C94+1)))</f>
        <v/>
      </c>
      <c r="D95" s="25" t="str">
        <f ca="1">IFERROR(IF(C95="","",IF(C95=301,"Sales Tax",VLOOKUP(C95,IF(C95&lt;=100,'Enter Closet Order Here'!$F:$H,'Enter Additional Product Here'!$E:$G),IF(C95&lt;=100,2,3),FALSE))),"")</f>
        <v/>
      </c>
      <c r="E95" s="219" t="str">
        <f ca="1">IFERROR(IF(IF(C95=301,"Sales Tax",VLOOKUP(D95,IF(C95&lt;=100,'Print Here'!$W:$X,'Enter Additional Product Here'!$G:$M),IF(C95&lt;=100,2,3),FALSE))=0,"",IF(C95=301,"Sales Tax",VLOOKUP(D95,IF(C95&lt;=100,'Print Here'!$W:$X,'Enter Additional Product Here'!$G:$M),IF(C95&lt;=100,2,3),FALSE))),"")</f>
        <v/>
      </c>
      <c r="F95" s="219"/>
      <c r="G95" s="219"/>
      <c r="H95" s="219"/>
      <c r="I95" s="219"/>
      <c r="J95" s="219"/>
      <c r="K95" s="121" t="str">
        <f ca="1">IFERROR(IF(C95="","",IF(C95=301,"1",VLOOKUP(C95,IF(C95&lt;=100,'Enter Closet Order Here'!$F:$H,'Enter Additional Product Here'!$E:$G),IF(C95&lt;=100,3,2),FALSE))),"")</f>
        <v/>
      </c>
      <c r="L95" s="122" t="str">
        <f ca="1">IFERROR(IF(C95=301,"",VLOOKUP(D95,IF(C95&lt;=100,'Enter Closet Order Here'!$Y:$Z,'Enter Additional Product Here'!$G:$H),IF(C95&lt;=100,2,2),FALSE)),"")</f>
        <v/>
      </c>
      <c r="M95" s="122" t="str">
        <f ca="1">IFERROR(IF(C95="","",IF(C95=301,'Print Variations'!$D$5,VLOOKUP(C95,IF(C95&lt;=100,'Enter Closet Order Here'!$F:$L,'Enter Additional Product Here'!$E:$H),IF(C95&lt;=100,7,4),FALSE))),"")</f>
        <v/>
      </c>
      <c r="N95" s="122" t="str">
        <f t="shared" ref="N95:N112" ca="1" si="4">IFERROR(M95*K95,"")</f>
        <v/>
      </c>
      <c r="O95" s="43" t="str">
        <f ca="1">IF(O94&lt;'Print Variations'!$F$5,O94+1,IF(O94='Print Variations'!$F$5,IF('Print Variations'!$F$7=0,IF('Print Variations'!$D$5="$","",IF(IFERROR(MATCH(301,O$13:O94,0),0)&gt;0,"",301)),101),IF(O94&gt;='Print Variations'!$F$7,IF(OR('Print Variations'!$D$5="$",'Print Variations'!$D$5=0),"",IF(IFERROR(MATCH(301,O$13:O94,0),0)&gt;0,"",301)),O94+1)))</f>
        <v/>
      </c>
      <c r="P95" s="25" t="str">
        <f ca="1">IFERROR(IF(O95="","",IF(O95=301,"Sales Tax",VLOOKUP(O95,IF(O95&lt;=100,'Enter Closet Order Here'!$F:$H,'Enter Additional Product Here'!$E:$G),IF(O95&lt;=100,2,3),FALSE))),"")</f>
        <v/>
      </c>
      <c r="Q95" s="219" t="str">
        <f ca="1">IFERROR(IF(IF(O95=301,"Sales Tax",VLOOKUP(P95,IF(O95&lt;=100,'Print Here'!$W:$X,'Enter Additional Product Here'!$G:$M),IF(O95&lt;=100,2,3),FALSE))=0,"",IF(O95=301,"Sales Tax",VLOOKUP(P95,IF(O95&lt;=100,'Print Here'!$W:$X,'Enter Additional Product Here'!$G:$M),IF(O95&lt;=100,2,3),FALSE))),"")</f>
        <v/>
      </c>
      <c r="R95" s="219"/>
      <c r="S95" s="219"/>
      <c r="T95" s="219"/>
      <c r="U95" s="219"/>
      <c r="V95" s="219"/>
      <c r="W95" s="219"/>
      <c r="X95" s="121" t="str">
        <f ca="1">IFERROR(IF(O95="","",IF(O95=301,"1",VLOOKUP(O95,IF(O95&lt;=100,'Enter Closet Order Here'!$F:$H,'Enter Additional Product Here'!$E:$G),IF(O95&lt;=100,3,2),FALSE))),"")</f>
        <v/>
      </c>
      <c r="Y95" s="122" t="str">
        <f ca="1">IFERROR(IF(O95="","",IF(O95=301,'Print Variations'!$D$5,VLOOKUP(O95,IF(O95&lt;=100,'Enter Closet Order Here'!$F:$L,'Enter Additional Product Here'!$E:$H),IF(O95&lt;=100,7,4),FALSE))),"")</f>
        <v/>
      </c>
      <c r="Z95" s="122" t="str">
        <f t="shared" ca="1" si="2"/>
        <v/>
      </c>
      <c r="AD95" s="65" t="s">
        <v>686</v>
      </c>
      <c r="AE95" s="65" t="s">
        <v>1305</v>
      </c>
    </row>
    <row r="96" spans="3:31">
      <c r="C96" s="43" t="str">
        <f ca="1">IF(C95&lt;'Print Variations'!$F$5,C95+1,IF(C95='Print Variations'!$F$5,IF('Print Variations'!$F$7=0,IF('Print Variations'!$D$5="$","",IF(IFERROR(MATCH(301,C$13:C95,0),0)&gt;0,"",301)),101),IF(C95&gt;='Print Variations'!$F$7,IF(OR('Print Variations'!$D$5="$",'Print Variations'!$D$5=0),"",IF(IFERROR(MATCH(301,C$13:C95,0),0)&gt;0,"",301)),C95+1)))</f>
        <v/>
      </c>
      <c r="D96" s="25" t="str">
        <f ca="1">IFERROR(IF(C96="","",IF(C96=301,"Sales Tax",VLOOKUP(C96,IF(C96&lt;=100,'Enter Closet Order Here'!$F:$H,'Enter Additional Product Here'!$E:$G),IF(C96&lt;=100,2,3),FALSE))),"")</f>
        <v/>
      </c>
      <c r="E96" s="219" t="str">
        <f ca="1">IFERROR(IF(IF(C96=301,"Sales Tax",VLOOKUP(D96,IF(C96&lt;=100,'Print Here'!$W:$X,'Enter Additional Product Here'!$G:$M),IF(C96&lt;=100,2,3),FALSE))=0,"",IF(C96=301,"Sales Tax",VLOOKUP(D96,IF(C96&lt;=100,'Print Here'!$W:$X,'Enter Additional Product Here'!$G:$M),IF(C96&lt;=100,2,3),FALSE))),"")</f>
        <v/>
      </c>
      <c r="F96" s="219"/>
      <c r="G96" s="219"/>
      <c r="H96" s="219"/>
      <c r="I96" s="219"/>
      <c r="J96" s="219"/>
      <c r="K96" s="121" t="str">
        <f ca="1">IFERROR(IF(C96="","",IF(C96=301,"1",VLOOKUP(C96,IF(C96&lt;=100,'Enter Closet Order Here'!$F:$H,'Enter Additional Product Here'!$E:$G),IF(C96&lt;=100,3,2),FALSE))),"")</f>
        <v/>
      </c>
      <c r="L96" s="122" t="str">
        <f ca="1">IFERROR(IF(C96=301,"",VLOOKUP(D96,IF(C96&lt;=100,'Enter Closet Order Here'!$Y:$Z,'Enter Additional Product Here'!$G:$H),IF(C96&lt;=100,2,2),FALSE)),"")</f>
        <v/>
      </c>
      <c r="M96" s="122" t="str">
        <f ca="1">IFERROR(IF(C96="","",IF(C96=301,'Print Variations'!$D$5,VLOOKUP(C96,IF(C96&lt;=100,'Enter Closet Order Here'!$F:$L,'Enter Additional Product Here'!$E:$H),IF(C96&lt;=100,7,4),FALSE))),"")</f>
        <v/>
      </c>
      <c r="N96" s="122" t="str">
        <f t="shared" ca="1" si="4"/>
        <v/>
      </c>
      <c r="O96" s="43" t="str">
        <f ca="1">IF(O95&lt;'Print Variations'!$F$5,O95+1,IF(O95='Print Variations'!$F$5,IF('Print Variations'!$F$7=0,IF('Print Variations'!$D$5="$","",IF(IFERROR(MATCH(301,O$13:O95,0),0)&gt;0,"",301)),101),IF(O95&gt;='Print Variations'!$F$7,IF(OR('Print Variations'!$D$5="$",'Print Variations'!$D$5=0),"",IF(IFERROR(MATCH(301,O$13:O95,0),0)&gt;0,"",301)),O95+1)))</f>
        <v/>
      </c>
      <c r="P96" s="25" t="str">
        <f ca="1">IFERROR(IF(O96="","",IF(O96=301,"Sales Tax",VLOOKUP(O96,IF(O96&lt;=100,'Enter Closet Order Here'!$F:$H,'Enter Additional Product Here'!$E:$G),IF(O96&lt;=100,2,3),FALSE))),"")</f>
        <v/>
      </c>
      <c r="Q96" s="219" t="str">
        <f ca="1">IFERROR(IF(IF(O96=301,"Sales Tax",VLOOKUP(P96,IF(O96&lt;=100,'Print Here'!$W:$X,'Enter Additional Product Here'!$G:$M),IF(O96&lt;=100,2,3),FALSE))=0,"",IF(O96=301,"Sales Tax",VLOOKUP(P96,IF(O96&lt;=100,'Print Here'!$W:$X,'Enter Additional Product Here'!$G:$M),IF(O96&lt;=100,2,3),FALSE))),"")</f>
        <v/>
      </c>
      <c r="R96" s="219"/>
      <c r="S96" s="219"/>
      <c r="T96" s="219"/>
      <c r="U96" s="219"/>
      <c r="V96" s="219"/>
      <c r="W96" s="219"/>
      <c r="X96" s="121" t="str">
        <f ca="1">IFERROR(IF(O96="","",IF(O96=301,"1",VLOOKUP(O96,IF(O96&lt;=100,'Enter Closet Order Here'!$F:$H,'Enter Additional Product Here'!$E:$G),IF(O96&lt;=100,3,2),FALSE))),"")</f>
        <v/>
      </c>
      <c r="Y96" s="122" t="str">
        <f ca="1">IFERROR(IF(O96="","",IF(O96=301,'Print Variations'!$D$5,VLOOKUP(O96,IF(O96&lt;=100,'Enter Closet Order Here'!$F:$L,'Enter Additional Product Here'!$E:$H),IF(O96&lt;=100,7,4),FALSE))),"")</f>
        <v/>
      </c>
      <c r="Z96" s="122" t="str">
        <f t="shared" ca="1" si="2"/>
        <v/>
      </c>
      <c r="AD96" s="65" t="s">
        <v>687</v>
      </c>
      <c r="AE96" s="65" t="s">
        <v>1306</v>
      </c>
    </row>
    <row r="97" spans="3:31">
      <c r="C97" s="43" t="str">
        <f ca="1">IF(C96&lt;'Print Variations'!$F$5,C96+1,IF(C96='Print Variations'!$F$5,IF('Print Variations'!$F$7=0,IF('Print Variations'!$D$5="$","",IF(IFERROR(MATCH(301,C$13:C96,0),0)&gt;0,"",301)),101),IF(C96&gt;='Print Variations'!$F$7,IF(OR('Print Variations'!$D$5="$",'Print Variations'!$D$5=0),"",IF(IFERROR(MATCH(301,C$13:C96,0),0)&gt;0,"",301)),C96+1)))</f>
        <v/>
      </c>
      <c r="D97" s="25" t="str">
        <f ca="1">IFERROR(IF(C97="","",IF(C97=301,"Sales Tax",VLOOKUP(C97,IF(C97&lt;=100,'Enter Closet Order Here'!$F:$H,'Enter Additional Product Here'!$E:$G),IF(C97&lt;=100,2,3),FALSE))),"")</f>
        <v/>
      </c>
      <c r="E97" s="219" t="str">
        <f ca="1">IFERROR(IF(IF(C97=301,"Sales Tax",VLOOKUP(D97,IF(C97&lt;=100,'Print Here'!$W:$X,'Enter Additional Product Here'!$G:$M),IF(C97&lt;=100,2,3),FALSE))=0,"",IF(C97=301,"Sales Tax",VLOOKUP(D97,IF(C97&lt;=100,'Print Here'!$W:$X,'Enter Additional Product Here'!$G:$M),IF(C97&lt;=100,2,3),FALSE))),"")</f>
        <v/>
      </c>
      <c r="F97" s="219"/>
      <c r="G97" s="219"/>
      <c r="H97" s="219"/>
      <c r="I97" s="219"/>
      <c r="J97" s="219"/>
      <c r="K97" s="121" t="str">
        <f ca="1">IFERROR(IF(C97="","",IF(C97=301,"1",VLOOKUP(C97,IF(C97&lt;=100,'Enter Closet Order Here'!$F:$H,'Enter Additional Product Here'!$E:$G),IF(C97&lt;=100,3,2),FALSE))),"")</f>
        <v/>
      </c>
      <c r="L97" s="122" t="str">
        <f ca="1">IFERROR(IF(C97=301,"",VLOOKUP(D97,IF(C97&lt;=100,'Enter Closet Order Here'!$Y:$Z,'Enter Additional Product Here'!$G:$H),IF(C97&lt;=100,2,2),FALSE)),"")</f>
        <v/>
      </c>
      <c r="M97" s="122" t="str">
        <f ca="1">IFERROR(IF(C97="","",IF(C97=301,'Print Variations'!$D$5,VLOOKUP(C97,IF(C97&lt;=100,'Enter Closet Order Here'!$F:$L,'Enter Additional Product Here'!$E:$H),IF(C97&lt;=100,7,4),FALSE))),"")</f>
        <v/>
      </c>
      <c r="N97" s="122" t="str">
        <f t="shared" ca="1" si="4"/>
        <v/>
      </c>
      <c r="O97" s="43" t="str">
        <f ca="1">IF(O96&lt;'Print Variations'!$F$5,O96+1,IF(O96='Print Variations'!$F$5,IF('Print Variations'!$F$7=0,IF('Print Variations'!$D$5="$","",IF(IFERROR(MATCH(301,O$13:O96,0),0)&gt;0,"",301)),101),IF(O96&gt;='Print Variations'!$F$7,IF(OR('Print Variations'!$D$5="$",'Print Variations'!$D$5=0),"",IF(IFERROR(MATCH(301,O$13:O96,0),0)&gt;0,"",301)),O96+1)))</f>
        <v/>
      </c>
      <c r="P97" s="25" t="str">
        <f ca="1">IFERROR(IF(O97="","",IF(O97=301,"Sales Tax",VLOOKUP(O97,IF(O97&lt;=100,'Enter Closet Order Here'!$F:$H,'Enter Additional Product Here'!$E:$G),IF(O97&lt;=100,2,3),FALSE))),"")</f>
        <v/>
      </c>
      <c r="Q97" s="219" t="str">
        <f ca="1">IFERROR(IF(IF(O97=301,"Sales Tax",VLOOKUP(P97,IF(O97&lt;=100,'Print Here'!$W:$X,'Enter Additional Product Here'!$G:$M),IF(O97&lt;=100,2,3),FALSE))=0,"",IF(O97=301,"Sales Tax",VLOOKUP(P97,IF(O97&lt;=100,'Print Here'!$W:$X,'Enter Additional Product Here'!$G:$M),IF(O97&lt;=100,2,3),FALSE))),"")</f>
        <v/>
      </c>
      <c r="R97" s="219"/>
      <c r="S97" s="219"/>
      <c r="T97" s="219"/>
      <c r="U97" s="219"/>
      <c r="V97" s="219"/>
      <c r="W97" s="219"/>
      <c r="X97" s="121" t="str">
        <f ca="1">IFERROR(IF(O97="","",IF(O97=301,"1",VLOOKUP(O97,IF(O97&lt;=100,'Enter Closet Order Here'!$F:$H,'Enter Additional Product Here'!$E:$G),IF(O97&lt;=100,3,2),FALSE))),"")</f>
        <v/>
      </c>
      <c r="Y97" s="122" t="str">
        <f ca="1">IFERROR(IF(O97="","",IF(O97=301,'Print Variations'!$D$5,VLOOKUP(O97,IF(O97&lt;=100,'Enter Closet Order Here'!$F:$L,'Enter Additional Product Here'!$E:$H),IF(O97&lt;=100,7,4),FALSE))),"")</f>
        <v/>
      </c>
      <c r="Z97" s="122" t="str">
        <f t="shared" ca="1" si="2"/>
        <v/>
      </c>
      <c r="AD97" s="65" t="s">
        <v>688</v>
      </c>
      <c r="AE97" s="65" t="s">
        <v>1307</v>
      </c>
    </row>
    <row r="98" spans="3:31">
      <c r="C98" s="43" t="str">
        <f ca="1">IF(C97&lt;'Print Variations'!$F$5,C97+1,IF(C97='Print Variations'!$F$5,IF('Print Variations'!$F$7=0,IF('Print Variations'!$D$5="$","",IF(IFERROR(MATCH(301,C$13:C97,0),0)&gt;0,"",301)),101),IF(C97&gt;='Print Variations'!$F$7,IF(OR('Print Variations'!$D$5="$",'Print Variations'!$D$5=0),"",IF(IFERROR(MATCH(301,C$13:C97,0),0)&gt;0,"",301)),C97+1)))</f>
        <v/>
      </c>
      <c r="D98" s="25" t="str">
        <f ca="1">IFERROR(IF(C98="","",IF(C98=301,"Sales Tax",VLOOKUP(C98,IF(C98&lt;=100,'Enter Closet Order Here'!$F:$H,'Enter Additional Product Here'!$E:$G),IF(C98&lt;=100,2,3),FALSE))),"")</f>
        <v/>
      </c>
      <c r="E98" s="219" t="str">
        <f ca="1">IFERROR(IF(IF(C98=301,"Sales Tax",VLOOKUP(D98,IF(C98&lt;=100,'Print Here'!$W:$X,'Enter Additional Product Here'!$G:$M),IF(C98&lt;=100,2,3),FALSE))=0,"",IF(C98=301,"Sales Tax",VLOOKUP(D98,IF(C98&lt;=100,'Print Here'!$W:$X,'Enter Additional Product Here'!$G:$M),IF(C98&lt;=100,2,3),FALSE))),"")</f>
        <v/>
      </c>
      <c r="F98" s="219"/>
      <c r="G98" s="219"/>
      <c r="H98" s="219"/>
      <c r="I98" s="219"/>
      <c r="J98" s="219"/>
      <c r="K98" s="121" t="str">
        <f ca="1">IFERROR(IF(C98="","",IF(C98=301,"1",VLOOKUP(C98,IF(C98&lt;=100,'Enter Closet Order Here'!$F:$H,'Enter Additional Product Here'!$E:$G),IF(C98&lt;=100,3,2),FALSE))),"")</f>
        <v/>
      </c>
      <c r="L98" s="122" t="str">
        <f ca="1">IFERROR(IF(C98=301,"",VLOOKUP(D98,IF(C98&lt;=100,'Enter Closet Order Here'!$Y:$Z,'Enter Additional Product Here'!$G:$H),IF(C98&lt;=100,2,2),FALSE)),"")</f>
        <v/>
      </c>
      <c r="M98" s="122" t="str">
        <f ca="1">IFERROR(IF(C98="","",IF(C98=301,'Print Variations'!$D$5,VLOOKUP(C98,IF(C98&lt;=100,'Enter Closet Order Here'!$F:$L,'Enter Additional Product Here'!$E:$H),IF(C98&lt;=100,7,4),FALSE))),"")</f>
        <v/>
      </c>
      <c r="N98" s="122" t="str">
        <f t="shared" ca="1" si="4"/>
        <v/>
      </c>
      <c r="O98" s="43" t="str">
        <f ca="1">IF(O97&lt;'Print Variations'!$F$5,O97+1,IF(O97='Print Variations'!$F$5,IF('Print Variations'!$F$7=0,IF('Print Variations'!$D$5="$","",IF(IFERROR(MATCH(301,O$13:O97,0),0)&gt;0,"",301)),101),IF(O97&gt;='Print Variations'!$F$7,IF(OR('Print Variations'!$D$5="$",'Print Variations'!$D$5=0),"",IF(IFERROR(MATCH(301,O$13:O97,0),0)&gt;0,"",301)),O97+1)))</f>
        <v/>
      </c>
      <c r="P98" s="25" t="str">
        <f ca="1">IFERROR(IF(O98="","",IF(O98=301,"Sales Tax",VLOOKUP(O98,IF(O98&lt;=100,'Enter Closet Order Here'!$F:$H,'Enter Additional Product Here'!$E:$G),IF(O98&lt;=100,2,3),FALSE))),"")</f>
        <v/>
      </c>
      <c r="Q98" s="219" t="str">
        <f ca="1">IFERROR(IF(IF(O98=301,"Sales Tax",VLOOKUP(P98,IF(O98&lt;=100,'Print Here'!$W:$X,'Enter Additional Product Here'!$G:$M),IF(O98&lt;=100,2,3),FALSE))=0,"",IF(O98=301,"Sales Tax",VLOOKUP(P98,IF(O98&lt;=100,'Print Here'!$W:$X,'Enter Additional Product Here'!$G:$M),IF(O98&lt;=100,2,3),FALSE))),"")</f>
        <v/>
      </c>
      <c r="R98" s="219"/>
      <c r="S98" s="219"/>
      <c r="T98" s="219"/>
      <c r="U98" s="219"/>
      <c r="V98" s="219"/>
      <c r="W98" s="219"/>
      <c r="X98" s="121" t="str">
        <f ca="1">IFERROR(IF(O98="","",IF(O98=301,"1",VLOOKUP(O98,IF(O98&lt;=100,'Enter Closet Order Here'!$F:$H,'Enter Additional Product Here'!$E:$G),IF(O98&lt;=100,3,2),FALSE))),"")</f>
        <v/>
      </c>
      <c r="Y98" s="122" t="str">
        <f ca="1">IFERROR(IF(O98="","",IF(O98=301,'Print Variations'!$D$5,VLOOKUP(O98,IF(O98&lt;=100,'Enter Closet Order Here'!$F:$L,'Enter Additional Product Here'!$E:$H),IF(O98&lt;=100,7,4),FALSE))),"")</f>
        <v/>
      </c>
      <c r="Z98" s="122" t="str">
        <f t="shared" ca="1" si="2"/>
        <v/>
      </c>
      <c r="AD98" s="65" t="s">
        <v>689</v>
      </c>
      <c r="AE98" s="65" t="s">
        <v>1308</v>
      </c>
    </row>
    <row r="99" spans="3:31">
      <c r="C99" s="43" t="str">
        <f ca="1">IF(C98&lt;'Print Variations'!$F$5,C98+1,IF(C98='Print Variations'!$F$5,IF('Print Variations'!$F$7=0,IF('Print Variations'!$D$5="$","",IF(IFERROR(MATCH(301,C$13:C98,0),0)&gt;0,"",301)),101),IF(C98&gt;='Print Variations'!$F$7,IF(OR('Print Variations'!$D$5="$",'Print Variations'!$D$5=0),"",IF(IFERROR(MATCH(301,C$13:C98,0),0)&gt;0,"",301)),C98+1)))</f>
        <v/>
      </c>
      <c r="D99" s="25" t="str">
        <f ca="1">IFERROR(IF(C99="","",IF(C99=301,"Sales Tax",VLOOKUP(C99,IF(C99&lt;=100,'Enter Closet Order Here'!$F:$H,'Enter Additional Product Here'!$E:$G),IF(C99&lt;=100,2,3),FALSE))),"")</f>
        <v/>
      </c>
      <c r="E99" s="219" t="str">
        <f ca="1">IFERROR(IF(IF(C99=301,"Sales Tax",VLOOKUP(D99,IF(C99&lt;=100,'Print Here'!$W:$X,'Enter Additional Product Here'!$G:$M),IF(C99&lt;=100,2,3),FALSE))=0,"",IF(C99=301,"Sales Tax",VLOOKUP(D99,IF(C99&lt;=100,'Print Here'!$W:$X,'Enter Additional Product Here'!$G:$M),IF(C99&lt;=100,2,3),FALSE))),"")</f>
        <v/>
      </c>
      <c r="F99" s="219"/>
      <c r="G99" s="219"/>
      <c r="H99" s="219"/>
      <c r="I99" s="219"/>
      <c r="J99" s="219"/>
      <c r="K99" s="121" t="str">
        <f ca="1">IFERROR(IF(C99="","",IF(C99=301,"1",VLOOKUP(C99,IF(C99&lt;=100,'Enter Closet Order Here'!$F:$H,'Enter Additional Product Here'!$E:$G),IF(C99&lt;=100,3,2),FALSE))),"")</f>
        <v/>
      </c>
      <c r="L99" s="122" t="str">
        <f ca="1">IFERROR(IF(C99=301,"",VLOOKUP(D99,IF(C99&lt;=100,'Enter Closet Order Here'!$Y:$Z,'Enter Additional Product Here'!$G:$H),IF(C99&lt;=100,2,2),FALSE)),"")</f>
        <v/>
      </c>
      <c r="M99" s="122" t="str">
        <f ca="1">IFERROR(IF(C99="","",IF(C99=301,'Print Variations'!$D$5,VLOOKUP(C99,IF(C99&lt;=100,'Enter Closet Order Here'!$F:$L,'Enter Additional Product Here'!$E:$H),IF(C99&lt;=100,7,4),FALSE))),"")</f>
        <v/>
      </c>
      <c r="N99" s="122" t="str">
        <f t="shared" ca="1" si="4"/>
        <v/>
      </c>
      <c r="O99" s="43" t="str">
        <f ca="1">IF(O98&lt;'Print Variations'!$F$5,O98+1,IF(O98='Print Variations'!$F$5,IF('Print Variations'!$F$7=0,IF('Print Variations'!$D$5="$","",IF(IFERROR(MATCH(301,O$13:O98,0),0)&gt;0,"",301)),101),IF(O98&gt;='Print Variations'!$F$7,IF(OR('Print Variations'!$D$5="$",'Print Variations'!$D$5=0),"",IF(IFERROR(MATCH(301,O$13:O98,0),0)&gt;0,"",301)),O98+1)))</f>
        <v/>
      </c>
      <c r="P99" s="25" t="str">
        <f ca="1">IFERROR(IF(O99="","",IF(O99=301,"Sales Tax",VLOOKUP(O99,IF(O99&lt;=100,'Enter Closet Order Here'!$F:$H,'Enter Additional Product Here'!$E:$G),IF(O99&lt;=100,2,3),FALSE))),"")</f>
        <v/>
      </c>
      <c r="Q99" s="219" t="str">
        <f ca="1">IFERROR(IF(IF(O99=301,"Sales Tax",VLOOKUP(P99,IF(O99&lt;=100,'Print Here'!$W:$X,'Enter Additional Product Here'!$G:$M),IF(O99&lt;=100,2,3),FALSE))=0,"",IF(O99=301,"Sales Tax",VLOOKUP(P99,IF(O99&lt;=100,'Print Here'!$W:$X,'Enter Additional Product Here'!$G:$M),IF(O99&lt;=100,2,3),FALSE))),"")</f>
        <v/>
      </c>
      <c r="R99" s="219"/>
      <c r="S99" s="219"/>
      <c r="T99" s="219"/>
      <c r="U99" s="219"/>
      <c r="V99" s="219"/>
      <c r="W99" s="219"/>
      <c r="X99" s="121" t="str">
        <f ca="1">IFERROR(IF(O99="","",IF(O99=301,"1",VLOOKUP(O99,IF(O99&lt;=100,'Enter Closet Order Here'!$F:$H,'Enter Additional Product Here'!$E:$G),IF(O99&lt;=100,3,2),FALSE))),"")</f>
        <v/>
      </c>
      <c r="Y99" s="122" t="str">
        <f ca="1">IFERROR(IF(O99="","",IF(O99=301,'Print Variations'!$D$5,VLOOKUP(O99,IF(O99&lt;=100,'Enter Closet Order Here'!$F:$L,'Enter Additional Product Here'!$E:$H),IF(O99&lt;=100,7,4),FALSE))),"")</f>
        <v/>
      </c>
      <c r="Z99" s="122" t="str">
        <f t="shared" ca="1" si="2"/>
        <v/>
      </c>
      <c r="AD99" s="65" t="s">
        <v>690</v>
      </c>
      <c r="AE99" s="65" t="s">
        <v>1309</v>
      </c>
    </row>
    <row r="100" spans="3:31">
      <c r="C100" s="43" t="str">
        <f ca="1">IF(C99&lt;'Print Variations'!$F$5,C99+1,IF(C99='Print Variations'!$F$5,IF('Print Variations'!$F$7=0,IF('Print Variations'!$D$5="$","",IF(IFERROR(MATCH(301,C$13:C99,0),0)&gt;0,"",301)),101),IF(C99&gt;='Print Variations'!$F$7,IF(OR('Print Variations'!$D$5="$",'Print Variations'!$D$5=0),"",IF(IFERROR(MATCH(301,C$13:C99,0),0)&gt;0,"",301)),C99+1)))</f>
        <v/>
      </c>
      <c r="D100" s="25" t="str">
        <f ca="1">IFERROR(IF(C100="","",IF(C100=301,"Sales Tax",VLOOKUP(C100,IF(C100&lt;=100,'Enter Closet Order Here'!$F:$H,'Enter Additional Product Here'!$E:$G),IF(C100&lt;=100,2,3),FALSE))),"")</f>
        <v/>
      </c>
      <c r="E100" s="219" t="str">
        <f ca="1">IFERROR(IF(IF(C100=301,"Sales Tax",VLOOKUP(D100,IF(C100&lt;=100,'Print Here'!$W:$X,'Enter Additional Product Here'!$G:$M),IF(C100&lt;=100,2,3),FALSE))=0,"",IF(C100=301,"Sales Tax",VLOOKUP(D100,IF(C100&lt;=100,'Print Here'!$W:$X,'Enter Additional Product Here'!$G:$M),IF(C100&lt;=100,2,3),FALSE))),"")</f>
        <v/>
      </c>
      <c r="F100" s="219"/>
      <c r="G100" s="219"/>
      <c r="H100" s="219"/>
      <c r="I100" s="219"/>
      <c r="J100" s="219"/>
      <c r="K100" s="121" t="str">
        <f ca="1">IFERROR(IF(C100="","",IF(C100=301,"1",VLOOKUP(C100,IF(C100&lt;=100,'Enter Closet Order Here'!$F:$H,'Enter Additional Product Here'!$E:$G),IF(C100&lt;=100,3,2),FALSE))),"")</f>
        <v/>
      </c>
      <c r="L100" s="122" t="str">
        <f ca="1">IFERROR(IF(C100=301,"",VLOOKUP(D100,IF(C100&lt;=100,'Enter Closet Order Here'!$Y:$Z,'Enter Additional Product Here'!$G:$H),IF(C100&lt;=100,2,2),FALSE)),"")</f>
        <v/>
      </c>
      <c r="M100" s="122" t="str">
        <f ca="1">IFERROR(IF(C100="","",IF(C100=301,'Print Variations'!$D$5,VLOOKUP(C100,IF(C100&lt;=100,'Enter Closet Order Here'!$F:$L,'Enter Additional Product Here'!$E:$H),IF(C100&lt;=100,7,4),FALSE))),"")</f>
        <v/>
      </c>
      <c r="N100" s="122" t="str">
        <f t="shared" ca="1" si="4"/>
        <v/>
      </c>
      <c r="O100" s="43" t="str">
        <f ca="1">IF(O99&lt;'Print Variations'!$F$5,O99+1,IF(O99='Print Variations'!$F$5,IF('Print Variations'!$F$7=0,IF('Print Variations'!$D$5="$","",IF(IFERROR(MATCH(301,O$13:O99,0),0)&gt;0,"",301)),101),IF(O99&gt;='Print Variations'!$F$7,IF(OR('Print Variations'!$D$5="$",'Print Variations'!$D$5=0),"",IF(IFERROR(MATCH(301,O$13:O99,0),0)&gt;0,"",301)),O99+1)))</f>
        <v/>
      </c>
      <c r="P100" s="25" t="str">
        <f ca="1">IFERROR(IF(O100="","",IF(O100=301,"Sales Tax",VLOOKUP(O100,IF(O100&lt;=100,'Enter Closet Order Here'!$F:$H,'Enter Additional Product Here'!$E:$G),IF(O100&lt;=100,2,3),FALSE))),"")</f>
        <v/>
      </c>
      <c r="Q100" s="219" t="str">
        <f ca="1">IFERROR(IF(IF(O100=301,"Sales Tax",VLOOKUP(P100,IF(O100&lt;=100,'Print Here'!$W:$X,'Enter Additional Product Here'!$G:$M),IF(O100&lt;=100,2,3),FALSE))=0,"",IF(O100=301,"Sales Tax",VLOOKUP(P100,IF(O100&lt;=100,'Print Here'!$W:$X,'Enter Additional Product Here'!$G:$M),IF(O100&lt;=100,2,3),FALSE))),"")</f>
        <v/>
      </c>
      <c r="R100" s="219"/>
      <c r="S100" s="219"/>
      <c r="T100" s="219"/>
      <c r="U100" s="219"/>
      <c r="V100" s="219"/>
      <c r="W100" s="219"/>
      <c r="X100" s="121" t="str">
        <f ca="1">IFERROR(IF(O100="","",IF(O100=301,"1",VLOOKUP(O100,IF(O100&lt;=100,'Enter Closet Order Here'!$F:$H,'Enter Additional Product Here'!$E:$G),IF(O100&lt;=100,3,2),FALSE))),"")</f>
        <v/>
      </c>
      <c r="Y100" s="122" t="str">
        <f ca="1">IFERROR(IF(O100="","",IF(O100=301,'Print Variations'!$D$5,VLOOKUP(O100,IF(O100&lt;=100,'Enter Closet Order Here'!$F:$L,'Enter Additional Product Here'!$E:$H),IF(O100&lt;=100,7,4),FALSE))),"")</f>
        <v/>
      </c>
      <c r="Z100" s="122" t="str">
        <f t="shared" ca="1" si="2"/>
        <v/>
      </c>
      <c r="AD100" s="65" t="s">
        <v>691</v>
      </c>
      <c r="AE100" s="65" t="s">
        <v>1310</v>
      </c>
    </row>
    <row r="101" spans="3:31">
      <c r="C101" s="43" t="str">
        <f ca="1">IF(C100&lt;'Print Variations'!$F$5,C100+1,IF(C100='Print Variations'!$F$5,IF('Print Variations'!$F$7=0,IF('Print Variations'!$D$5="$","",IF(IFERROR(MATCH(301,C$13:C100,0),0)&gt;0,"",301)),101),IF(C100&gt;='Print Variations'!$F$7,IF(OR('Print Variations'!$D$5="$",'Print Variations'!$D$5=0),"",IF(IFERROR(MATCH(301,C$13:C100,0),0)&gt;0,"",301)),C100+1)))</f>
        <v/>
      </c>
      <c r="D101" s="25" t="str">
        <f ca="1">IFERROR(IF(C101="","",IF(C101=301,"Sales Tax",VLOOKUP(C101,IF(C101&lt;=100,'Enter Closet Order Here'!$F:$H,'Enter Additional Product Here'!$E:$G),IF(C101&lt;=100,2,3),FALSE))),"")</f>
        <v/>
      </c>
      <c r="E101" s="219" t="str">
        <f ca="1">IFERROR(IF(IF(C101=301,"Sales Tax",VLOOKUP(D101,IF(C101&lt;=100,'Print Here'!$W:$X,'Enter Additional Product Here'!$G:$M),IF(C101&lt;=100,2,3),FALSE))=0,"",IF(C101=301,"Sales Tax",VLOOKUP(D101,IF(C101&lt;=100,'Print Here'!$W:$X,'Enter Additional Product Here'!$G:$M),IF(C101&lt;=100,2,3),FALSE))),"")</f>
        <v/>
      </c>
      <c r="F101" s="219"/>
      <c r="G101" s="219"/>
      <c r="H101" s="219"/>
      <c r="I101" s="219"/>
      <c r="J101" s="219"/>
      <c r="K101" s="121" t="str">
        <f ca="1">IFERROR(IF(C101="","",IF(C101=301,"1",VLOOKUP(C101,IF(C101&lt;=100,'Enter Closet Order Here'!$F:$H,'Enter Additional Product Here'!$E:$G),IF(C101&lt;=100,3,2),FALSE))),"")</f>
        <v/>
      </c>
      <c r="L101" s="122" t="str">
        <f ca="1">IFERROR(IF(C101=301,"",VLOOKUP(D101,IF(C101&lt;=100,'Enter Closet Order Here'!$Y:$Z,'Enter Additional Product Here'!$G:$H),IF(C101&lt;=100,2,2),FALSE)),"")</f>
        <v/>
      </c>
      <c r="M101" s="122" t="str">
        <f ca="1">IFERROR(IF(C101="","",IF(C101=301,'Print Variations'!$D$5,VLOOKUP(C101,IF(C101&lt;=100,'Enter Closet Order Here'!$F:$L,'Enter Additional Product Here'!$E:$H),IF(C101&lt;=100,7,4),FALSE))),"")</f>
        <v/>
      </c>
      <c r="N101" s="122" t="str">
        <f t="shared" ca="1" si="4"/>
        <v/>
      </c>
      <c r="O101" s="43" t="str">
        <f ca="1">IF(O100&lt;'Print Variations'!$F$5,O100+1,IF(O100='Print Variations'!$F$5,IF('Print Variations'!$F$7=0,IF('Print Variations'!$D$5="$","",IF(IFERROR(MATCH(301,O$13:O100,0),0)&gt;0,"",301)),101),IF(O100&gt;='Print Variations'!$F$7,IF(OR('Print Variations'!$D$5="$",'Print Variations'!$D$5=0),"",IF(IFERROR(MATCH(301,O$13:O100,0),0)&gt;0,"",301)),O100+1)))</f>
        <v/>
      </c>
      <c r="P101" s="25" t="str">
        <f ca="1">IFERROR(IF(O101="","",IF(O101=301,"Sales Tax",VLOOKUP(O101,IF(O101&lt;=100,'Enter Closet Order Here'!$F:$H,'Enter Additional Product Here'!$E:$G),IF(O101&lt;=100,2,3),FALSE))),"")</f>
        <v/>
      </c>
      <c r="Q101" s="219" t="str">
        <f ca="1">IFERROR(IF(IF(O101=301,"Sales Tax",VLOOKUP(P101,IF(O101&lt;=100,'Print Here'!$W:$X,'Enter Additional Product Here'!$G:$M),IF(O101&lt;=100,2,3),FALSE))=0,"",IF(O101=301,"Sales Tax",VLOOKUP(P101,IF(O101&lt;=100,'Print Here'!$W:$X,'Enter Additional Product Here'!$G:$M),IF(O101&lt;=100,2,3),FALSE))),"")</f>
        <v/>
      </c>
      <c r="R101" s="219"/>
      <c r="S101" s="219"/>
      <c r="T101" s="219"/>
      <c r="U101" s="219"/>
      <c r="V101" s="219"/>
      <c r="W101" s="219"/>
      <c r="X101" s="121" t="str">
        <f ca="1">IFERROR(IF(O101="","",IF(O101=301,"1",VLOOKUP(O101,IF(O101&lt;=100,'Enter Closet Order Here'!$F:$H,'Enter Additional Product Here'!$E:$G),IF(O101&lt;=100,3,2),FALSE))),"")</f>
        <v/>
      </c>
      <c r="Y101" s="122" t="str">
        <f ca="1">IFERROR(IF(O101="","",IF(O101=301,'Print Variations'!$D$5,VLOOKUP(O101,IF(O101&lt;=100,'Enter Closet Order Here'!$F:$L,'Enter Additional Product Here'!$E:$H),IF(O101&lt;=100,7,4),FALSE))),"")</f>
        <v/>
      </c>
      <c r="Z101" s="122" t="str">
        <f t="shared" ca="1" si="2"/>
        <v/>
      </c>
      <c r="AD101" s="65" t="s">
        <v>692</v>
      </c>
      <c r="AE101" s="65" t="s">
        <v>1311</v>
      </c>
    </row>
    <row r="102" spans="3:31">
      <c r="C102" s="43" t="str">
        <f ca="1">IF(C101&lt;'Print Variations'!$F$5,C101+1,IF(C101='Print Variations'!$F$5,IF('Print Variations'!$F$7=0,IF('Print Variations'!$D$5="$","",IF(IFERROR(MATCH(301,C$13:C101,0),0)&gt;0,"",301)),101),IF(C101&gt;='Print Variations'!$F$7,IF(OR('Print Variations'!$D$5="$",'Print Variations'!$D$5=0),"",IF(IFERROR(MATCH(301,C$13:C101,0),0)&gt;0,"",301)),C101+1)))</f>
        <v/>
      </c>
      <c r="D102" s="25" t="str">
        <f ca="1">IFERROR(IF(C102="","",IF(C102=301,"Sales Tax",VLOOKUP(C102,IF(C102&lt;=100,'Enter Closet Order Here'!$F:$H,'Enter Additional Product Here'!$E:$G),IF(C102&lt;=100,2,3),FALSE))),"")</f>
        <v/>
      </c>
      <c r="E102" s="219" t="str">
        <f ca="1">IFERROR(IF(IF(C102=301,"Sales Tax",VLOOKUP(D102,IF(C102&lt;=100,'Print Here'!$W:$X,'Enter Additional Product Here'!$G:$M),IF(C102&lt;=100,2,3),FALSE))=0,"",IF(C102=301,"Sales Tax",VLOOKUP(D102,IF(C102&lt;=100,'Print Here'!$W:$X,'Enter Additional Product Here'!$G:$M),IF(C102&lt;=100,2,3),FALSE))),"")</f>
        <v/>
      </c>
      <c r="F102" s="219"/>
      <c r="G102" s="219"/>
      <c r="H102" s="219"/>
      <c r="I102" s="219"/>
      <c r="J102" s="219"/>
      <c r="K102" s="121" t="str">
        <f ca="1">IFERROR(IF(C102="","",IF(C102=301,"1",VLOOKUP(C102,IF(C102&lt;=100,'Enter Closet Order Here'!$F:$H,'Enter Additional Product Here'!$E:$G),IF(C102&lt;=100,3,2),FALSE))),"")</f>
        <v/>
      </c>
      <c r="L102" s="122" t="str">
        <f ca="1">IFERROR(IF(C102=301,"",VLOOKUP(D102,IF(C102&lt;=100,'Enter Closet Order Here'!$Y:$Z,'Enter Additional Product Here'!$G:$H),IF(C102&lt;=100,2,2),FALSE)),"")</f>
        <v/>
      </c>
      <c r="M102" s="122" t="str">
        <f ca="1">IFERROR(IF(C102="","",IF(C102=301,'Print Variations'!$D$5,VLOOKUP(C102,IF(C102&lt;=100,'Enter Closet Order Here'!$F:$L,'Enter Additional Product Here'!$E:$H),IF(C102&lt;=100,7,4),FALSE))),"")</f>
        <v/>
      </c>
      <c r="N102" s="122" t="str">
        <f t="shared" ca="1" si="4"/>
        <v/>
      </c>
      <c r="O102" s="43" t="str">
        <f ca="1">IF(O101&lt;'Print Variations'!$F$5,O101+1,IF(O101='Print Variations'!$F$5,IF('Print Variations'!$F$7=0,IF('Print Variations'!$D$5="$","",IF(IFERROR(MATCH(301,O$13:O101,0),0)&gt;0,"",301)),101),IF(O101&gt;='Print Variations'!$F$7,IF(OR('Print Variations'!$D$5="$",'Print Variations'!$D$5=0),"",IF(IFERROR(MATCH(301,O$13:O101,0),0)&gt;0,"",301)),O101+1)))</f>
        <v/>
      </c>
      <c r="P102" s="25" t="str">
        <f ca="1">IFERROR(IF(O102="","",IF(O102=301,"Sales Tax",VLOOKUP(O102,IF(O102&lt;=100,'Enter Closet Order Here'!$F:$H,'Enter Additional Product Here'!$E:$G),IF(O102&lt;=100,2,3),FALSE))),"")</f>
        <v/>
      </c>
      <c r="Q102" s="219" t="str">
        <f ca="1">IFERROR(IF(IF(O102=301,"Sales Tax",VLOOKUP(P102,IF(O102&lt;=100,'Print Here'!$W:$X,'Enter Additional Product Here'!$G:$M),IF(O102&lt;=100,2,3),FALSE))=0,"",IF(O102=301,"Sales Tax",VLOOKUP(P102,IF(O102&lt;=100,'Print Here'!$W:$X,'Enter Additional Product Here'!$G:$M),IF(O102&lt;=100,2,3),FALSE))),"")</f>
        <v/>
      </c>
      <c r="R102" s="219"/>
      <c r="S102" s="219"/>
      <c r="T102" s="219"/>
      <c r="U102" s="219"/>
      <c r="V102" s="219"/>
      <c r="W102" s="219"/>
      <c r="X102" s="121" t="str">
        <f ca="1">IFERROR(IF(O102="","",IF(O102=301,"1",VLOOKUP(O102,IF(O102&lt;=100,'Enter Closet Order Here'!$F:$H,'Enter Additional Product Here'!$E:$G),IF(O102&lt;=100,3,2),FALSE))),"")</f>
        <v/>
      </c>
      <c r="Y102" s="122" t="str">
        <f ca="1">IFERROR(IF(O102="","",IF(O102=301,'Print Variations'!$D$5,VLOOKUP(O102,IF(O102&lt;=100,'Enter Closet Order Here'!$F:$L,'Enter Additional Product Here'!$E:$H),IF(O102&lt;=100,7,4),FALSE))),"")</f>
        <v/>
      </c>
      <c r="Z102" s="122" t="str">
        <f t="shared" ca="1" si="2"/>
        <v/>
      </c>
      <c r="AD102" s="65" t="s">
        <v>693</v>
      </c>
      <c r="AE102" s="65" t="s">
        <v>1312</v>
      </c>
    </row>
    <row r="103" spans="3:31">
      <c r="C103" s="43" t="str">
        <f ca="1">IF(C102&lt;'Print Variations'!$F$5,C102+1,IF(C102='Print Variations'!$F$5,IF('Print Variations'!$F$7=0,IF('Print Variations'!$D$5="$","",IF(IFERROR(MATCH(301,C$13:C102,0),0)&gt;0,"",301)),101),IF(C102&gt;='Print Variations'!$F$7,IF(OR('Print Variations'!$D$5="$",'Print Variations'!$D$5=0),"",IF(IFERROR(MATCH(301,C$13:C102,0),0)&gt;0,"",301)),C102+1)))</f>
        <v/>
      </c>
      <c r="D103" s="25" t="str">
        <f ca="1">IFERROR(IF(C103="","",IF(C103=301,"Sales Tax",VLOOKUP(C103,IF(C103&lt;=100,'Enter Closet Order Here'!$F:$H,'Enter Additional Product Here'!$E:$G),IF(C103&lt;=100,2,3),FALSE))),"")</f>
        <v/>
      </c>
      <c r="E103" s="219" t="str">
        <f ca="1">IFERROR(IF(IF(C103=301,"Sales Tax",VLOOKUP(D103,IF(C103&lt;=100,'Print Here'!$W:$X,'Enter Additional Product Here'!$G:$M),IF(C103&lt;=100,2,3),FALSE))=0,"",IF(C103=301,"Sales Tax",VLOOKUP(D103,IF(C103&lt;=100,'Print Here'!$W:$X,'Enter Additional Product Here'!$G:$M),IF(C103&lt;=100,2,3),FALSE))),"")</f>
        <v/>
      </c>
      <c r="F103" s="219"/>
      <c r="G103" s="219"/>
      <c r="H103" s="219"/>
      <c r="I103" s="219"/>
      <c r="J103" s="219"/>
      <c r="K103" s="121" t="str">
        <f ca="1">IFERROR(IF(C103="","",IF(C103=301,"1",VLOOKUP(C103,IF(C103&lt;=100,'Enter Closet Order Here'!$F:$H,'Enter Additional Product Here'!$E:$G),IF(C103&lt;=100,3,2),FALSE))),"")</f>
        <v/>
      </c>
      <c r="L103" s="122" t="str">
        <f ca="1">IFERROR(IF(C103=301,"",VLOOKUP(D103,IF(C103&lt;=100,'Enter Closet Order Here'!$Y:$Z,'Enter Additional Product Here'!$G:$H),IF(C103&lt;=100,2,2),FALSE)),"")</f>
        <v/>
      </c>
      <c r="M103" s="122" t="str">
        <f ca="1">IFERROR(IF(C103="","",IF(C103=301,'Print Variations'!$D$5,VLOOKUP(C103,IF(C103&lt;=100,'Enter Closet Order Here'!$F:$L,'Enter Additional Product Here'!$E:$H),IF(C103&lt;=100,7,4),FALSE))),"")</f>
        <v/>
      </c>
      <c r="N103" s="122" t="str">
        <f t="shared" ca="1" si="4"/>
        <v/>
      </c>
      <c r="O103" s="43" t="str">
        <f ca="1">IF(O102&lt;'Print Variations'!$F$5,O102+1,IF(O102='Print Variations'!$F$5,IF('Print Variations'!$F$7=0,IF('Print Variations'!$D$5="$","",IF(IFERROR(MATCH(301,O$13:O102,0),0)&gt;0,"",301)),101),IF(O102&gt;='Print Variations'!$F$7,IF(OR('Print Variations'!$D$5="$",'Print Variations'!$D$5=0),"",IF(IFERROR(MATCH(301,O$13:O102,0),0)&gt;0,"",301)),O102+1)))</f>
        <v/>
      </c>
      <c r="P103" s="25" t="str">
        <f ca="1">IFERROR(IF(O103="","",IF(O103=301,"Sales Tax",VLOOKUP(O103,IF(O103&lt;=100,'Enter Closet Order Here'!$F:$H,'Enter Additional Product Here'!$E:$G),IF(O103&lt;=100,2,3),FALSE))),"")</f>
        <v/>
      </c>
      <c r="Q103" s="219" t="str">
        <f ca="1">IFERROR(IF(IF(O103=301,"Sales Tax",VLOOKUP(P103,IF(O103&lt;=100,'Print Here'!$W:$X,'Enter Additional Product Here'!$G:$M),IF(O103&lt;=100,2,3),FALSE))=0,"",IF(O103=301,"Sales Tax",VLOOKUP(P103,IF(O103&lt;=100,'Print Here'!$W:$X,'Enter Additional Product Here'!$G:$M),IF(O103&lt;=100,2,3),FALSE))),"")</f>
        <v/>
      </c>
      <c r="R103" s="219"/>
      <c r="S103" s="219"/>
      <c r="T103" s="219"/>
      <c r="U103" s="219"/>
      <c r="V103" s="219"/>
      <c r="W103" s="219"/>
      <c r="X103" s="121" t="str">
        <f ca="1">IFERROR(IF(O103="","",IF(O103=301,"1",VLOOKUP(O103,IF(O103&lt;=100,'Enter Closet Order Here'!$F:$H,'Enter Additional Product Here'!$E:$G),IF(O103&lt;=100,3,2),FALSE))),"")</f>
        <v/>
      </c>
      <c r="Y103" s="122" t="str">
        <f ca="1">IFERROR(IF(O103="","",IF(O103=301,'Print Variations'!$D$5,VLOOKUP(O103,IF(O103&lt;=100,'Enter Closet Order Here'!$F:$L,'Enter Additional Product Here'!$E:$H),IF(O103&lt;=100,7,4),FALSE))),"")</f>
        <v/>
      </c>
      <c r="Z103" s="122" t="str">
        <f t="shared" ca="1" si="2"/>
        <v/>
      </c>
      <c r="AD103" s="65" t="s">
        <v>694</v>
      </c>
      <c r="AE103" s="65" t="s">
        <v>1313</v>
      </c>
    </row>
    <row r="104" spans="3:31">
      <c r="C104" s="43" t="str">
        <f ca="1">IF(C103&lt;'Print Variations'!$F$5,C103+1,IF(C103='Print Variations'!$F$5,IF('Print Variations'!$F$7=0,IF('Print Variations'!$D$5="$","",IF(IFERROR(MATCH(301,C$13:C103,0),0)&gt;0,"",301)),101),IF(C103&gt;='Print Variations'!$F$7,IF(OR('Print Variations'!$D$5="$",'Print Variations'!$D$5=0),"",IF(IFERROR(MATCH(301,C$13:C103,0),0)&gt;0,"",301)),C103+1)))</f>
        <v/>
      </c>
      <c r="D104" s="25" t="str">
        <f ca="1">IFERROR(IF(C104="","",IF(C104=301,"Sales Tax",VLOOKUP(C104,IF(C104&lt;=100,'Enter Closet Order Here'!$F:$H,'Enter Additional Product Here'!$E:$G),IF(C104&lt;=100,2,3),FALSE))),"")</f>
        <v/>
      </c>
      <c r="E104" s="219" t="str">
        <f ca="1">IFERROR(IF(IF(C104=301,"Sales Tax",VLOOKUP(D104,IF(C104&lt;=100,'Print Here'!$W:$X,'Enter Additional Product Here'!$G:$M),IF(C104&lt;=100,2,3),FALSE))=0,"",IF(C104=301,"Sales Tax",VLOOKUP(D104,IF(C104&lt;=100,'Print Here'!$W:$X,'Enter Additional Product Here'!$G:$M),IF(C104&lt;=100,2,3),FALSE))),"")</f>
        <v/>
      </c>
      <c r="F104" s="219"/>
      <c r="G104" s="219"/>
      <c r="H104" s="219"/>
      <c r="I104" s="219"/>
      <c r="J104" s="219"/>
      <c r="K104" s="121" t="str">
        <f ca="1">IFERROR(IF(C104="","",IF(C104=301,"1",VLOOKUP(C104,IF(C104&lt;=100,'Enter Closet Order Here'!$F:$H,'Enter Additional Product Here'!$E:$G),IF(C104&lt;=100,3,2),FALSE))),"")</f>
        <v/>
      </c>
      <c r="L104" s="122" t="str">
        <f ca="1">IFERROR(IF(C104=301,"",VLOOKUP(D104,IF(C104&lt;=100,'Enter Closet Order Here'!$Y:$Z,'Enter Additional Product Here'!$G:$H),IF(C104&lt;=100,2,2),FALSE)),"")</f>
        <v/>
      </c>
      <c r="M104" s="122" t="str">
        <f ca="1">IFERROR(IF(C104="","",IF(C104=301,'Print Variations'!$D$5,VLOOKUP(C104,IF(C104&lt;=100,'Enter Closet Order Here'!$F:$L,'Enter Additional Product Here'!$E:$H),IF(C104&lt;=100,7,4),FALSE))),"")</f>
        <v/>
      </c>
      <c r="N104" s="122" t="str">
        <f t="shared" ca="1" si="4"/>
        <v/>
      </c>
      <c r="O104" s="43" t="str">
        <f ca="1">IF(O103&lt;'Print Variations'!$F$5,O103+1,IF(O103='Print Variations'!$F$5,IF('Print Variations'!$F$7=0,IF('Print Variations'!$D$5="$","",IF(IFERROR(MATCH(301,O$13:O103,0),0)&gt;0,"",301)),101),IF(O103&gt;='Print Variations'!$F$7,IF(OR('Print Variations'!$D$5="$",'Print Variations'!$D$5=0),"",IF(IFERROR(MATCH(301,O$13:O103,0),0)&gt;0,"",301)),O103+1)))</f>
        <v/>
      </c>
      <c r="P104" s="25" t="str">
        <f ca="1">IFERROR(IF(O104="","",IF(O104=301,"Sales Tax",VLOOKUP(O104,IF(O104&lt;=100,'Enter Closet Order Here'!$F:$H,'Enter Additional Product Here'!$E:$G),IF(O104&lt;=100,2,3),FALSE))),"")</f>
        <v/>
      </c>
      <c r="Q104" s="219" t="str">
        <f ca="1">IFERROR(IF(IF(O104=301,"Sales Tax",VLOOKUP(P104,IF(O104&lt;=100,'Print Here'!$W:$X,'Enter Additional Product Here'!$G:$M),IF(O104&lt;=100,2,3),FALSE))=0,"",IF(O104=301,"Sales Tax",VLOOKUP(P104,IF(O104&lt;=100,'Print Here'!$W:$X,'Enter Additional Product Here'!$G:$M),IF(O104&lt;=100,2,3),FALSE))),"")</f>
        <v/>
      </c>
      <c r="R104" s="219"/>
      <c r="S104" s="219"/>
      <c r="T104" s="219"/>
      <c r="U104" s="219"/>
      <c r="V104" s="219"/>
      <c r="W104" s="219"/>
      <c r="X104" s="121" t="str">
        <f ca="1">IFERROR(IF(O104="","",IF(O104=301,"1",VLOOKUP(O104,IF(O104&lt;=100,'Enter Closet Order Here'!$F:$H,'Enter Additional Product Here'!$E:$G),IF(O104&lt;=100,3,2),FALSE))),"")</f>
        <v/>
      </c>
      <c r="Y104" s="122" t="str">
        <f ca="1">IFERROR(IF(O104="","",IF(O104=301,'Print Variations'!$D$5,VLOOKUP(O104,IF(O104&lt;=100,'Enter Closet Order Here'!$F:$L,'Enter Additional Product Here'!$E:$H),IF(O104&lt;=100,7,4),FALSE))),"")</f>
        <v/>
      </c>
      <c r="Z104" s="122" t="str">
        <f t="shared" ca="1" si="2"/>
        <v/>
      </c>
      <c r="AD104" s="65" t="s">
        <v>695</v>
      </c>
      <c r="AE104" s="65" t="s">
        <v>1314</v>
      </c>
    </row>
    <row r="105" spans="3:31">
      <c r="C105" s="43" t="str">
        <f ca="1">IF(C104&lt;'Print Variations'!$F$5,C104+1,IF(C104='Print Variations'!$F$5,IF('Print Variations'!$F$7=0,IF('Print Variations'!$D$5="$","",IF(IFERROR(MATCH(301,C$13:C104,0),0)&gt;0,"",301)),101),IF(C104&gt;='Print Variations'!$F$7,IF(OR('Print Variations'!$D$5="$",'Print Variations'!$D$5=0),"",IF(IFERROR(MATCH(301,C$13:C104,0),0)&gt;0,"",301)),C104+1)))</f>
        <v/>
      </c>
      <c r="D105" s="25" t="str">
        <f ca="1">IFERROR(IF(C105="","",IF(C105=301,"Sales Tax",VLOOKUP(C105,IF(C105&lt;=100,'Enter Closet Order Here'!$F:$H,'Enter Additional Product Here'!$E:$G),IF(C105&lt;=100,2,3),FALSE))),"")</f>
        <v/>
      </c>
      <c r="E105" s="219" t="str">
        <f ca="1">IFERROR(IF(IF(C105=301,"Sales Tax",VLOOKUP(D105,IF(C105&lt;=100,'Print Here'!$W:$X,'Enter Additional Product Here'!$G:$M),IF(C105&lt;=100,2,3),FALSE))=0,"",IF(C105=301,"Sales Tax",VLOOKUP(D105,IF(C105&lt;=100,'Print Here'!$W:$X,'Enter Additional Product Here'!$G:$M),IF(C105&lt;=100,2,3),FALSE))),"")</f>
        <v/>
      </c>
      <c r="F105" s="219"/>
      <c r="G105" s="219"/>
      <c r="H105" s="219"/>
      <c r="I105" s="219"/>
      <c r="J105" s="219"/>
      <c r="K105" s="121" t="str">
        <f ca="1">IFERROR(IF(C105="","",IF(C105=301,"1",VLOOKUP(C105,IF(C105&lt;=100,'Enter Closet Order Here'!$F:$H,'Enter Additional Product Here'!$E:$G),IF(C105&lt;=100,3,2),FALSE))),"")</f>
        <v/>
      </c>
      <c r="L105" s="122" t="str">
        <f ca="1">IFERROR(IF(C105=301,"",VLOOKUP(D105,IF(C105&lt;=100,'Enter Closet Order Here'!$Y:$Z,'Enter Additional Product Here'!$G:$H),IF(C105&lt;=100,2,2),FALSE)),"")</f>
        <v/>
      </c>
      <c r="M105" s="122" t="str">
        <f ca="1">IFERROR(IF(C105="","",IF(C105=301,'Print Variations'!$D$5,VLOOKUP(C105,IF(C105&lt;=100,'Enter Closet Order Here'!$F:$L,'Enter Additional Product Here'!$E:$H),IF(C105&lt;=100,7,4),FALSE))),"")</f>
        <v/>
      </c>
      <c r="N105" s="122" t="str">
        <f t="shared" ca="1" si="4"/>
        <v/>
      </c>
      <c r="O105" s="43" t="str">
        <f ca="1">IF(O104&lt;'Print Variations'!$F$5,O104+1,IF(O104='Print Variations'!$F$5,IF('Print Variations'!$F$7=0,IF('Print Variations'!$D$5="$","",IF(IFERROR(MATCH(301,O$13:O104,0),0)&gt;0,"",301)),101),IF(O104&gt;='Print Variations'!$F$7,IF(OR('Print Variations'!$D$5="$",'Print Variations'!$D$5=0),"",IF(IFERROR(MATCH(301,O$13:O104,0),0)&gt;0,"",301)),O104+1)))</f>
        <v/>
      </c>
      <c r="P105" s="25" t="str">
        <f ca="1">IFERROR(IF(O105="","",IF(O105=301,"Sales Tax",VLOOKUP(O105,IF(O105&lt;=100,'Enter Closet Order Here'!$F:$H,'Enter Additional Product Here'!$E:$G),IF(O105&lt;=100,2,3),FALSE))),"")</f>
        <v/>
      </c>
      <c r="Q105" s="219" t="str">
        <f ca="1">IFERROR(IF(IF(O105=301,"Sales Tax",VLOOKUP(P105,IF(O105&lt;=100,'Print Here'!$W:$X,'Enter Additional Product Here'!$G:$M),IF(O105&lt;=100,2,3),FALSE))=0,"",IF(O105=301,"Sales Tax",VLOOKUP(P105,IF(O105&lt;=100,'Print Here'!$W:$X,'Enter Additional Product Here'!$G:$M),IF(O105&lt;=100,2,3),FALSE))),"")</f>
        <v/>
      </c>
      <c r="R105" s="219"/>
      <c r="S105" s="219"/>
      <c r="T105" s="219"/>
      <c r="U105" s="219"/>
      <c r="V105" s="219"/>
      <c r="W105" s="219"/>
      <c r="X105" s="121" t="str">
        <f ca="1">IFERROR(IF(O105="","",IF(O105=301,"1",VLOOKUP(O105,IF(O105&lt;=100,'Enter Closet Order Here'!$F:$H,'Enter Additional Product Here'!$E:$G),IF(O105&lt;=100,3,2),FALSE))),"")</f>
        <v/>
      </c>
      <c r="Y105" s="122" t="str">
        <f ca="1">IFERROR(IF(O105="","",IF(O105=301,'Print Variations'!$D$5,VLOOKUP(O105,IF(O105&lt;=100,'Enter Closet Order Here'!$F:$L,'Enter Additional Product Here'!$E:$H),IF(O105&lt;=100,7,4),FALSE))),"")</f>
        <v/>
      </c>
      <c r="Z105" s="122" t="str">
        <f t="shared" ca="1" si="2"/>
        <v/>
      </c>
      <c r="AD105" s="65" t="s">
        <v>696</v>
      </c>
      <c r="AE105" s="65" t="s">
        <v>1315</v>
      </c>
    </row>
    <row r="106" spans="3:31">
      <c r="C106" s="43" t="str">
        <f ca="1">IF(C105&lt;'Print Variations'!$F$5,C105+1,IF(C105='Print Variations'!$F$5,IF('Print Variations'!$F$7=0,IF('Print Variations'!$D$5="$","",IF(IFERROR(MATCH(301,C$13:C105,0),0)&gt;0,"",301)),101),IF(C105&gt;='Print Variations'!$F$7,IF(OR('Print Variations'!$D$5="$",'Print Variations'!$D$5=0),"",IF(IFERROR(MATCH(301,C$13:C105,0),0)&gt;0,"",301)),C105+1)))</f>
        <v/>
      </c>
      <c r="D106" s="25" t="str">
        <f ca="1">IFERROR(IF(C106="","",IF(C106=301,"Sales Tax",VLOOKUP(C106,IF(C106&lt;=100,'Enter Closet Order Here'!$F:$H,'Enter Additional Product Here'!$E:$G),IF(C106&lt;=100,2,3),FALSE))),"")</f>
        <v/>
      </c>
      <c r="E106" s="219" t="str">
        <f ca="1">IFERROR(IF(IF(C106=301,"Sales Tax",VLOOKUP(D106,IF(C106&lt;=100,'Print Here'!$W:$X,'Enter Additional Product Here'!$G:$M),IF(C106&lt;=100,2,3),FALSE))=0,"",IF(C106=301,"Sales Tax",VLOOKUP(D106,IF(C106&lt;=100,'Print Here'!$W:$X,'Enter Additional Product Here'!$G:$M),IF(C106&lt;=100,2,3),FALSE))),"")</f>
        <v/>
      </c>
      <c r="F106" s="219"/>
      <c r="G106" s="219"/>
      <c r="H106" s="219"/>
      <c r="I106" s="219"/>
      <c r="J106" s="219"/>
      <c r="K106" s="121" t="str">
        <f ca="1">IFERROR(IF(C106="","",IF(C106=301,"1",VLOOKUP(C106,IF(C106&lt;=100,'Enter Closet Order Here'!$F:$H,'Enter Additional Product Here'!$E:$G),IF(C106&lt;=100,3,2),FALSE))),"")</f>
        <v/>
      </c>
      <c r="L106" s="122" t="str">
        <f ca="1">IFERROR(IF(C106=301,"",VLOOKUP(D106,IF(C106&lt;=100,'Enter Closet Order Here'!$Y:$Z,'Enter Additional Product Here'!$G:$H),IF(C106&lt;=100,2,2),FALSE)),"")</f>
        <v/>
      </c>
      <c r="M106" s="122" t="str">
        <f ca="1">IFERROR(IF(C106="","",IF(C106=301,'Print Variations'!$D$5,VLOOKUP(C106,IF(C106&lt;=100,'Enter Closet Order Here'!$F:$L,'Enter Additional Product Here'!$E:$H),IF(C106&lt;=100,7,4),FALSE))),"")</f>
        <v/>
      </c>
      <c r="N106" s="122" t="str">
        <f t="shared" ca="1" si="4"/>
        <v/>
      </c>
      <c r="O106" s="43" t="str">
        <f ca="1">IF(O105&lt;'Print Variations'!$F$5,O105+1,IF(O105='Print Variations'!$F$5,IF('Print Variations'!$F$7=0,IF('Print Variations'!$D$5="$","",IF(IFERROR(MATCH(301,O$13:O105,0),0)&gt;0,"",301)),101),IF(O105&gt;='Print Variations'!$F$7,IF(OR('Print Variations'!$D$5="$",'Print Variations'!$D$5=0),"",IF(IFERROR(MATCH(301,O$13:O105,0),0)&gt;0,"",301)),O105+1)))</f>
        <v/>
      </c>
      <c r="P106" s="25" t="str">
        <f ca="1">IFERROR(IF(O106="","",IF(O106=301,"Sales Tax",VLOOKUP(O106,IF(O106&lt;=100,'Enter Closet Order Here'!$F:$H,'Enter Additional Product Here'!$E:$G),IF(O106&lt;=100,2,3),FALSE))),"")</f>
        <v/>
      </c>
      <c r="Q106" s="219" t="str">
        <f ca="1">IFERROR(IF(IF(O106=301,"Sales Tax",VLOOKUP(P106,IF(O106&lt;=100,'Print Here'!$W:$X,'Enter Additional Product Here'!$G:$M),IF(O106&lt;=100,2,3),FALSE))=0,"",IF(O106=301,"Sales Tax",VLOOKUP(P106,IF(O106&lt;=100,'Print Here'!$W:$X,'Enter Additional Product Here'!$G:$M),IF(O106&lt;=100,2,3),FALSE))),"")</f>
        <v/>
      </c>
      <c r="R106" s="219"/>
      <c r="S106" s="219"/>
      <c r="T106" s="219"/>
      <c r="U106" s="219"/>
      <c r="V106" s="219"/>
      <c r="W106" s="219"/>
      <c r="X106" s="121" t="str">
        <f ca="1">IFERROR(IF(O106="","",IF(O106=301,"1",VLOOKUP(O106,IF(O106&lt;=100,'Enter Closet Order Here'!$F:$H,'Enter Additional Product Here'!$E:$G),IF(O106&lt;=100,3,2),FALSE))),"")</f>
        <v/>
      </c>
      <c r="Y106" s="122" t="str">
        <f ca="1">IFERROR(IF(O106="","",IF(O106=301,'Print Variations'!$D$5,VLOOKUP(O106,IF(O106&lt;=100,'Enter Closet Order Here'!$F:$L,'Enter Additional Product Here'!$E:$H),IF(O106&lt;=100,7,4),FALSE))),"")</f>
        <v/>
      </c>
      <c r="Z106" s="122" t="str">
        <f t="shared" ca="1" si="2"/>
        <v/>
      </c>
      <c r="AD106" s="65" t="s">
        <v>697</v>
      </c>
      <c r="AE106" s="65" t="s">
        <v>1316</v>
      </c>
    </row>
    <row r="107" spans="3:31">
      <c r="C107" s="43" t="str">
        <f ca="1">IF(C106&lt;'Print Variations'!$F$5,C106+1,IF(C106='Print Variations'!$F$5,IF('Print Variations'!$F$7=0,IF('Print Variations'!$D$5="$","",IF(IFERROR(MATCH(301,C$13:C106,0),0)&gt;0,"",301)),101),IF(C106&gt;='Print Variations'!$F$7,IF(OR('Print Variations'!$D$5="$",'Print Variations'!$D$5=0),"",IF(IFERROR(MATCH(301,C$13:C106,0),0)&gt;0,"",301)),C106+1)))</f>
        <v/>
      </c>
      <c r="D107" s="25" t="str">
        <f ca="1">IFERROR(IF(C107="","",IF(C107=301,"Sales Tax",VLOOKUP(C107,IF(C107&lt;=100,'Enter Closet Order Here'!$F:$H,'Enter Additional Product Here'!$E:$G),IF(C107&lt;=100,2,3),FALSE))),"")</f>
        <v/>
      </c>
      <c r="E107" s="219" t="str">
        <f ca="1">IFERROR(IF(IF(C107=301,"Sales Tax",VLOOKUP(D107,IF(C107&lt;=100,'Print Here'!$W:$X,'Enter Additional Product Here'!$G:$M),IF(C107&lt;=100,2,3),FALSE))=0,"",IF(C107=301,"Sales Tax",VLOOKUP(D107,IF(C107&lt;=100,'Print Here'!$W:$X,'Enter Additional Product Here'!$G:$M),IF(C107&lt;=100,2,3),FALSE))),"")</f>
        <v/>
      </c>
      <c r="F107" s="219"/>
      <c r="G107" s="219"/>
      <c r="H107" s="219"/>
      <c r="I107" s="219"/>
      <c r="J107" s="219"/>
      <c r="K107" s="121" t="str">
        <f ca="1">IFERROR(IF(C107="","",IF(C107=301,"1",VLOOKUP(C107,IF(C107&lt;=100,'Enter Closet Order Here'!$F:$H,'Enter Additional Product Here'!$E:$G),IF(C107&lt;=100,3,2),FALSE))),"")</f>
        <v/>
      </c>
      <c r="L107" s="122" t="str">
        <f ca="1">IFERROR(IF(C107=301,"",VLOOKUP(D107,IF(C107&lt;=100,'Enter Closet Order Here'!$Y:$Z,'Enter Additional Product Here'!$G:$H),IF(C107&lt;=100,2,2),FALSE)),"")</f>
        <v/>
      </c>
      <c r="M107" s="122" t="str">
        <f ca="1">IFERROR(IF(C107="","",IF(C107=301,'Print Variations'!$D$5,VLOOKUP(C107,IF(C107&lt;=100,'Enter Closet Order Here'!$F:$L,'Enter Additional Product Here'!$E:$H),IF(C107&lt;=100,7,4),FALSE))),"")</f>
        <v/>
      </c>
      <c r="N107" s="122" t="str">
        <f t="shared" ca="1" si="4"/>
        <v/>
      </c>
      <c r="O107" s="43" t="str">
        <f ca="1">IF(O106&lt;'Print Variations'!$F$5,O106+1,IF(O106='Print Variations'!$F$5,IF('Print Variations'!$F$7=0,IF('Print Variations'!$D$5="$","",IF(IFERROR(MATCH(301,O$13:O106,0),0)&gt;0,"",301)),101),IF(O106&gt;='Print Variations'!$F$7,IF(OR('Print Variations'!$D$5="$",'Print Variations'!$D$5=0),"",IF(IFERROR(MATCH(301,O$13:O106,0),0)&gt;0,"",301)),O106+1)))</f>
        <v/>
      </c>
      <c r="P107" s="25" t="str">
        <f ca="1">IFERROR(IF(O107="","",IF(O107=301,"Sales Tax",VLOOKUP(O107,IF(O107&lt;=100,'Enter Closet Order Here'!$F:$H,'Enter Additional Product Here'!$E:$G),IF(O107&lt;=100,2,3),FALSE))),"")</f>
        <v/>
      </c>
      <c r="Q107" s="219" t="str">
        <f ca="1">IFERROR(IF(IF(O107=301,"Sales Tax",VLOOKUP(P107,IF(O107&lt;=100,'Print Here'!$W:$X,'Enter Additional Product Here'!$G:$M),IF(O107&lt;=100,2,3),FALSE))=0,"",IF(O107=301,"Sales Tax",VLOOKUP(P107,IF(O107&lt;=100,'Print Here'!$W:$X,'Enter Additional Product Here'!$G:$M),IF(O107&lt;=100,2,3),FALSE))),"")</f>
        <v/>
      </c>
      <c r="R107" s="219"/>
      <c r="S107" s="219"/>
      <c r="T107" s="219"/>
      <c r="U107" s="219"/>
      <c r="V107" s="219"/>
      <c r="W107" s="219"/>
      <c r="X107" s="121" t="str">
        <f ca="1">IFERROR(IF(O107="","",IF(O107=301,"1",VLOOKUP(O107,IF(O107&lt;=100,'Enter Closet Order Here'!$F:$H,'Enter Additional Product Here'!$E:$G),IF(O107&lt;=100,3,2),FALSE))),"")</f>
        <v/>
      </c>
      <c r="Y107" s="122" t="str">
        <f ca="1">IFERROR(IF(O107="","",IF(O107=301,'Print Variations'!$D$5,VLOOKUP(O107,IF(O107&lt;=100,'Enter Closet Order Here'!$F:$L,'Enter Additional Product Here'!$E:$H),IF(O107&lt;=100,7,4),FALSE))),"")</f>
        <v/>
      </c>
      <c r="Z107" s="122" t="str">
        <f t="shared" ca="1" si="2"/>
        <v/>
      </c>
      <c r="AD107" s="65" t="s">
        <v>698</v>
      </c>
      <c r="AE107" s="65" t="s">
        <v>1317</v>
      </c>
    </row>
    <row r="108" spans="3:31">
      <c r="C108" s="43" t="str">
        <f ca="1">IF(C107&lt;'Print Variations'!$F$5,C107+1,IF(C107='Print Variations'!$F$5,IF('Print Variations'!$F$7=0,IF('Print Variations'!$D$5="$","",IF(IFERROR(MATCH(301,C$13:C107,0),0)&gt;0,"",301)),101),IF(C107&gt;='Print Variations'!$F$7,IF(OR('Print Variations'!$D$5="$",'Print Variations'!$D$5=0),"",IF(IFERROR(MATCH(301,C$13:C107,0),0)&gt;0,"",301)),C107+1)))</f>
        <v/>
      </c>
      <c r="D108" s="25" t="str">
        <f ca="1">IFERROR(IF(C108="","",IF(C108=301,"Sales Tax",VLOOKUP(C108,IF(C108&lt;=100,'Enter Closet Order Here'!$F:$H,'Enter Additional Product Here'!$E:$G),IF(C108&lt;=100,2,3),FALSE))),"")</f>
        <v/>
      </c>
      <c r="E108" s="219" t="str">
        <f ca="1">IFERROR(IF(IF(C108=301,"Sales Tax",VLOOKUP(D108,IF(C108&lt;=100,'Print Here'!$W:$X,'Enter Additional Product Here'!$G:$M),IF(C108&lt;=100,2,3),FALSE))=0,"",IF(C108=301,"Sales Tax",VLOOKUP(D108,IF(C108&lt;=100,'Print Here'!$W:$X,'Enter Additional Product Here'!$G:$M),IF(C108&lt;=100,2,3),FALSE))),"")</f>
        <v/>
      </c>
      <c r="F108" s="219"/>
      <c r="G108" s="219"/>
      <c r="H108" s="219"/>
      <c r="I108" s="219"/>
      <c r="J108" s="219"/>
      <c r="K108" s="121" t="str">
        <f ca="1">IFERROR(IF(C108="","",IF(C108=301,"1",VLOOKUP(C108,IF(C108&lt;=100,'Enter Closet Order Here'!$F:$H,'Enter Additional Product Here'!$E:$G),IF(C108&lt;=100,3,2),FALSE))),"")</f>
        <v/>
      </c>
      <c r="L108" s="122" t="str">
        <f ca="1">IFERROR(IF(C108=301,"",VLOOKUP(D108,IF(C108&lt;=100,'Enter Closet Order Here'!$Y:$Z,'Enter Additional Product Here'!$G:$H),IF(C108&lt;=100,2,2),FALSE)),"")</f>
        <v/>
      </c>
      <c r="M108" s="122" t="str">
        <f ca="1">IFERROR(IF(C108="","",IF(C108=301,'Print Variations'!$D$5,VLOOKUP(C108,IF(C108&lt;=100,'Enter Closet Order Here'!$F:$L,'Enter Additional Product Here'!$E:$H),IF(C108&lt;=100,7,4),FALSE))),"")</f>
        <v/>
      </c>
      <c r="N108" s="122" t="str">
        <f t="shared" ca="1" si="4"/>
        <v/>
      </c>
      <c r="O108" s="43" t="str">
        <f ca="1">IF(O107&lt;'Print Variations'!$F$5,O107+1,IF(O107='Print Variations'!$F$5,IF('Print Variations'!$F$7=0,IF('Print Variations'!$D$5="$","",IF(IFERROR(MATCH(301,O$13:O107,0),0)&gt;0,"",301)),101),IF(O107&gt;='Print Variations'!$F$7,IF(OR('Print Variations'!$D$5="$",'Print Variations'!$D$5=0),"",IF(IFERROR(MATCH(301,O$13:O107,0),0)&gt;0,"",301)),O107+1)))</f>
        <v/>
      </c>
      <c r="P108" s="25" t="str">
        <f ca="1">IFERROR(IF(O108="","",IF(O108=301,"Sales Tax",VLOOKUP(O108,IF(O108&lt;=100,'Enter Closet Order Here'!$F:$H,'Enter Additional Product Here'!$E:$G),IF(O108&lt;=100,2,3),FALSE))),"")</f>
        <v/>
      </c>
      <c r="Q108" s="219" t="str">
        <f ca="1">IFERROR(IF(IF(O108=301,"Sales Tax",VLOOKUP(P108,IF(O108&lt;=100,'Print Here'!$W:$X,'Enter Additional Product Here'!$G:$M),IF(O108&lt;=100,2,3),FALSE))=0,"",IF(O108=301,"Sales Tax",VLOOKUP(P108,IF(O108&lt;=100,'Print Here'!$W:$X,'Enter Additional Product Here'!$G:$M),IF(O108&lt;=100,2,3),FALSE))),"")</f>
        <v/>
      </c>
      <c r="R108" s="219"/>
      <c r="S108" s="219"/>
      <c r="T108" s="219"/>
      <c r="U108" s="219"/>
      <c r="V108" s="219"/>
      <c r="W108" s="219"/>
      <c r="X108" s="121" t="str">
        <f ca="1">IFERROR(IF(O108="","",IF(O108=301,"1",VLOOKUP(O108,IF(O108&lt;=100,'Enter Closet Order Here'!$F:$H,'Enter Additional Product Here'!$E:$G),IF(O108&lt;=100,3,2),FALSE))),"")</f>
        <v/>
      </c>
      <c r="Y108" s="122" t="str">
        <f ca="1">IFERROR(IF(O108="","",IF(O108=301,'Print Variations'!$D$5,VLOOKUP(O108,IF(O108&lt;=100,'Enter Closet Order Here'!$F:$L,'Enter Additional Product Here'!$E:$H),IF(O108&lt;=100,7,4),FALSE))),"")</f>
        <v/>
      </c>
      <c r="Z108" s="122" t="str">
        <f t="shared" ca="1" si="2"/>
        <v/>
      </c>
      <c r="AD108" s="65" t="s">
        <v>699</v>
      </c>
      <c r="AE108" s="65" t="s">
        <v>1318</v>
      </c>
    </row>
    <row r="109" spans="3:31">
      <c r="C109" s="43" t="str">
        <f ca="1">IF(C108&lt;'Print Variations'!$F$5,C108+1,IF(C108='Print Variations'!$F$5,IF('Print Variations'!$F$7=0,IF('Print Variations'!$D$5="$","",IF(IFERROR(MATCH(301,C$13:C108,0),0)&gt;0,"",301)),101),IF(C108&gt;='Print Variations'!$F$7,IF(OR('Print Variations'!$D$5="$",'Print Variations'!$D$5=0),"",IF(IFERROR(MATCH(301,C$13:C108,0),0)&gt;0,"",301)),C108+1)))</f>
        <v/>
      </c>
      <c r="D109" s="25" t="str">
        <f ca="1">IFERROR(IF(C109="","",IF(C109=301,"Sales Tax",VLOOKUP(C109,IF(C109&lt;=100,'Enter Closet Order Here'!$F:$H,'Enter Additional Product Here'!$E:$G),IF(C109&lt;=100,2,3),FALSE))),"")</f>
        <v/>
      </c>
      <c r="E109" s="219" t="str">
        <f ca="1">IFERROR(IF(IF(C109=301,"Sales Tax",VLOOKUP(D109,IF(C109&lt;=100,'Print Here'!$W:$X,'Enter Additional Product Here'!$G:$M),IF(C109&lt;=100,2,3),FALSE))=0,"",IF(C109=301,"Sales Tax",VLOOKUP(D109,IF(C109&lt;=100,'Print Here'!$W:$X,'Enter Additional Product Here'!$G:$M),IF(C109&lt;=100,2,3),FALSE))),"")</f>
        <v/>
      </c>
      <c r="F109" s="219"/>
      <c r="G109" s="219"/>
      <c r="H109" s="219"/>
      <c r="I109" s="219"/>
      <c r="J109" s="219"/>
      <c r="K109" s="121" t="str">
        <f ca="1">IFERROR(IF(C109="","",IF(C109=301,"1",VLOOKUP(C109,IF(C109&lt;=100,'Enter Closet Order Here'!$F:$H,'Enter Additional Product Here'!$E:$G),IF(C109&lt;=100,3,2),FALSE))),"")</f>
        <v/>
      </c>
      <c r="L109" s="122" t="str">
        <f ca="1">IFERROR(IF(C109=301,"",VLOOKUP(D109,IF(C109&lt;=100,'Enter Closet Order Here'!$Y:$Z,'Enter Additional Product Here'!$G:$H),IF(C109&lt;=100,2,2),FALSE)),"")</f>
        <v/>
      </c>
      <c r="M109" s="122" t="str">
        <f ca="1">IFERROR(IF(C109="","",IF(C109=301,'Print Variations'!$D$5,VLOOKUP(C109,IF(C109&lt;=100,'Enter Closet Order Here'!$F:$L,'Enter Additional Product Here'!$E:$H),IF(C109&lt;=100,7,4),FALSE))),"")</f>
        <v/>
      </c>
      <c r="N109" s="122" t="str">
        <f t="shared" ca="1" si="4"/>
        <v/>
      </c>
      <c r="O109" s="43" t="str">
        <f ca="1">IF(O108&lt;'Print Variations'!$F$5,O108+1,IF(O108='Print Variations'!$F$5,IF('Print Variations'!$F$7=0,IF('Print Variations'!$D$5="$","",IF(IFERROR(MATCH(301,O$13:O108,0),0)&gt;0,"",301)),101),IF(O108&gt;='Print Variations'!$F$7,IF(OR('Print Variations'!$D$5="$",'Print Variations'!$D$5=0),"",IF(IFERROR(MATCH(301,O$13:O108,0),0)&gt;0,"",301)),O108+1)))</f>
        <v/>
      </c>
      <c r="P109" s="25" t="str">
        <f ca="1">IFERROR(IF(O109="","",IF(O109=301,"Sales Tax",VLOOKUP(O109,IF(O109&lt;=100,'Enter Closet Order Here'!$F:$H,'Enter Additional Product Here'!$E:$G),IF(O109&lt;=100,2,3),FALSE))),"")</f>
        <v/>
      </c>
      <c r="Q109" s="219" t="str">
        <f ca="1">IFERROR(IF(IF(O109=301,"Sales Tax",VLOOKUP(P109,IF(O109&lt;=100,'Print Here'!$W:$X,'Enter Additional Product Here'!$G:$M),IF(O109&lt;=100,2,3),FALSE))=0,"",IF(O109=301,"Sales Tax",VLOOKUP(P109,IF(O109&lt;=100,'Print Here'!$W:$X,'Enter Additional Product Here'!$G:$M),IF(O109&lt;=100,2,3),FALSE))),"")</f>
        <v/>
      </c>
      <c r="R109" s="219"/>
      <c r="S109" s="219"/>
      <c r="T109" s="219"/>
      <c r="U109" s="219"/>
      <c r="V109" s="219"/>
      <c r="W109" s="219"/>
      <c r="X109" s="121" t="str">
        <f ca="1">IFERROR(IF(O109="","",IF(O109=301,"1",VLOOKUP(O109,IF(O109&lt;=100,'Enter Closet Order Here'!$F:$H,'Enter Additional Product Here'!$E:$G),IF(O109&lt;=100,3,2),FALSE))),"")</f>
        <v/>
      </c>
      <c r="Y109" s="122" t="str">
        <f ca="1">IFERROR(IF(O109="","",IF(O109=301,'Print Variations'!$D$5,VLOOKUP(O109,IF(O109&lt;=100,'Enter Closet Order Here'!$F:$L,'Enter Additional Product Here'!$E:$H),IF(O109&lt;=100,7,4),FALSE))),"")</f>
        <v/>
      </c>
      <c r="Z109" s="122" t="str">
        <f t="shared" ca="1" si="2"/>
        <v/>
      </c>
      <c r="AD109" s="65" t="s">
        <v>700</v>
      </c>
      <c r="AE109" s="65" t="s">
        <v>1319</v>
      </c>
    </row>
    <row r="110" spans="3:31">
      <c r="C110" s="43" t="str">
        <f ca="1">IF(C109&lt;'Print Variations'!$F$5,C109+1,IF(C109='Print Variations'!$F$5,IF('Print Variations'!$F$7=0,IF('Print Variations'!$D$5="$","",IF(IFERROR(MATCH(301,C$13:C109,0),0)&gt;0,"",301)),101),IF(C109&gt;='Print Variations'!$F$7,IF(OR('Print Variations'!$D$5="$",'Print Variations'!$D$5=0),"",IF(IFERROR(MATCH(301,C$13:C109,0),0)&gt;0,"",301)),C109+1)))</f>
        <v/>
      </c>
      <c r="D110" s="25" t="str">
        <f ca="1">IFERROR(IF(C110="","",IF(C110=301,"Sales Tax",VLOOKUP(C110,IF(C110&lt;=100,'Enter Closet Order Here'!$F:$H,'Enter Additional Product Here'!$E:$G),IF(C110&lt;=100,2,3),FALSE))),"")</f>
        <v/>
      </c>
      <c r="E110" s="219" t="str">
        <f ca="1">IFERROR(IF(IF(C110=301,"Sales Tax",VLOOKUP(D110,IF(C110&lt;=100,'Print Here'!$W:$X,'Enter Additional Product Here'!$G:$M),IF(C110&lt;=100,2,3),FALSE))=0,"",IF(C110=301,"Sales Tax",VLOOKUP(D110,IF(C110&lt;=100,'Print Here'!$W:$X,'Enter Additional Product Here'!$G:$M),IF(C110&lt;=100,2,3),FALSE))),"")</f>
        <v/>
      </c>
      <c r="F110" s="219"/>
      <c r="G110" s="219"/>
      <c r="H110" s="219"/>
      <c r="I110" s="219"/>
      <c r="J110" s="219"/>
      <c r="K110" s="121" t="str">
        <f ca="1">IFERROR(IF(C110="","",IF(C110=301,"1",VLOOKUP(C110,IF(C110&lt;=100,'Enter Closet Order Here'!$F:$H,'Enter Additional Product Here'!$E:$G),IF(C110&lt;=100,3,2),FALSE))),"")</f>
        <v/>
      </c>
      <c r="L110" s="122" t="str">
        <f ca="1">IFERROR(IF(C110=301,"",VLOOKUP(D110,IF(C110&lt;=100,'Enter Closet Order Here'!$Y:$Z,'Enter Additional Product Here'!$G:$H),IF(C110&lt;=100,2,2),FALSE)),"")</f>
        <v/>
      </c>
      <c r="M110" s="122" t="str">
        <f ca="1">IFERROR(IF(C110="","",IF(C110=301,'Print Variations'!$D$5,VLOOKUP(C110,IF(C110&lt;=100,'Enter Closet Order Here'!$F:$L,'Enter Additional Product Here'!$E:$H),IF(C110&lt;=100,7,4),FALSE))),"")</f>
        <v/>
      </c>
      <c r="N110" s="122" t="str">
        <f t="shared" ca="1" si="4"/>
        <v/>
      </c>
      <c r="O110" s="43" t="str">
        <f ca="1">IF(O109&lt;'Print Variations'!$F$5,O109+1,IF(O109='Print Variations'!$F$5,IF('Print Variations'!$F$7=0,IF('Print Variations'!$D$5="$","",IF(IFERROR(MATCH(301,O$13:O109,0),0)&gt;0,"",301)),101),IF(O109&gt;='Print Variations'!$F$7,IF(OR('Print Variations'!$D$5="$",'Print Variations'!$D$5=0),"",IF(IFERROR(MATCH(301,O$13:O109,0),0)&gt;0,"",301)),O109+1)))</f>
        <v/>
      </c>
      <c r="P110" s="25" t="str">
        <f ca="1">IFERROR(IF(O110="","",IF(O110=301,"Sales Tax",VLOOKUP(O110,IF(O110&lt;=100,'Enter Closet Order Here'!$F:$H,'Enter Additional Product Here'!$E:$G),IF(O110&lt;=100,2,3),FALSE))),"")</f>
        <v/>
      </c>
      <c r="Q110" s="219" t="str">
        <f ca="1">IFERROR(IF(IF(O110=301,"Sales Tax",VLOOKUP(P110,IF(O110&lt;=100,'Print Here'!$W:$X,'Enter Additional Product Here'!$G:$M),IF(O110&lt;=100,2,3),FALSE))=0,"",IF(O110=301,"Sales Tax",VLOOKUP(P110,IF(O110&lt;=100,'Print Here'!$W:$X,'Enter Additional Product Here'!$G:$M),IF(O110&lt;=100,2,3),FALSE))),"")</f>
        <v/>
      </c>
      <c r="R110" s="219"/>
      <c r="S110" s="219"/>
      <c r="T110" s="219"/>
      <c r="U110" s="219"/>
      <c r="V110" s="219"/>
      <c r="W110" s="219"/>
      <c r="X110" s="121" t="str">
        <f ca="1">IFERROR(IF(O110="","",IF(O110=301,"1",VLOOKUP(O110,IF(O110&lt;=100,'Enter Closet Order Here'!$F:$H,'Enter Additional Product Here'!$E:$G),IF(O110&lt;=100,3,2),FALSE))),"")</f>
        <v/>
      </c>
      <c r="Y110" s="122" t="str">
        <f ca="1">IFERROR(IF(O110="","",IF(O110=301,'Print Variations'!$D$5,VLOOKUP(O110,IF(O110&lt;=100,'Enter Closet Order Here'!$F:$L,'Enter Additional Product Here'!$E:$H),IF(O110&lt;=100,7,4),FALSE))),"")</f>
        <v/>
      </c>
      <c r="Z110" s="122" t="str">
        <f t="shared" ca="1" si="2"/>
        <v/>
      </c>
      <c r="AD110" s="65" t="s">
        <v>701</v>
      </c>
      <c r="AE110" s="65" t="s">
        <v>1320</v>
      </c>
    </row>
    <row r="111" spans="3:31">
      <c r="C111" s="43" t="str">
        <f ca="1">IF(C110&lt;'Print Variations'!$F$5,C110+1,IF(C110='Print Variations'!$F$5,IF('Print Variations'!$F$7=0,IF('Print Variations'!$D$5="$","",IF(IFERROR(MATCH(301,C$13:C110,0),0)&gt;0,"",301)),101),IF(C110&gt;='Print Variations'!$F$7,IF(OR('Print Variations'!$D$5="$",'Print Variations'!$D$5=0),"",IF(IFERROR(MATCH(301,C$13:C110,0),0)&gt;0,"",301)),C110+1)))</f>
        <v/>
      </c>
      <c r="D111" s="25" t="str">
        <f ca="1">IFERROR(IF(C111="","",IF(C111=301,"Sales Tax",VLOOKUP(C111,IF(C111&lt;=100,'Enter Closet Order Here'!$F:$H,'Enter Additional Product Here'!$E:$G),IF(C111&lt;=100,2,3),FALSE))),"")</f>
        <v/>
      </c>
      <c r="E111" s="219" t="str">
        <f ca="1">IFERROR(IF(IF(C111=301,"Sales Tax",VLOOKUP(D111,IF(C111&lt;=100,'Print Here'!$W:$X,'Enter Additional Product Here'!$G:$M),IF(C111&lt;=100,2,3),FALSE))=0,"",IF(C111=301,"Sales Tax",VLOOKUP(D111,IF(C111&lt;=100,'Print Here'!$W:$X,'Enter Additional Product Here'!$G:$M),IF(C111&lt;=100,2,3),FALSE))),"")</f>
        <v/>
      </c>
      <c r="F111" s="219"/>
      <c r="G111" s="219"/>
      <c r="H111" s="219"/>
      <c r="I111" s="219"/>
      <c r="J111" s="219"/>
      <c r="K111" s="121" t="str">
        <f ca="1">IFERROR(IF(C111="","",IF(C111=301,"1",VLOOKUP(C111,IF(C111&lt;=100,'Enter Closet Order Here'!$F:$H,'Enter Additional Product Here'!$E:$G),IF(C111&lt;=100,3,2),FALSE))),"")</f>
        <v/>
      </c>
      <c r="L111" s="122" t="str">
        <f ca="1">IFERROR(IF(C111=301,"",VLOOKUP(D111,IF(C111&lt;=100,'Enter Closet Order Here'!$Y:$Z,'Enter Additional Product Here'!$G:$H),IF(C111&lt;=100,2,2),FALSE)),"")</f>
        <v/>
      </c>
      <c r="M111" s="122" t="str">
        <f ca="1">IFERROR(IF(C111="","",IF(C111=301,'Print Variations'!$D$5,VLOOKUP(C111,IF(C111&lt;=100,'Enter Closet Order Here'!$F:$L,'Enter Additional Product Here'!$E:$H),IF(C111&lt;=100,7,4),FALSE))),"")</f>
        <v/>
      </c>
      <c r="N111" s="122" t="str">
        <f t="shared" ca="1" si="4"/>
        <v/>
      </c>
      <c r="O111" s="43" t="str">
        <f ca="1">IF(O110&lt;'Print Variations'!$F$5,O110+1,IF(O110='Print Variations'!$F$5,IF('Print Variations'!$F$7=0,IF('Print Variations'!$D$5="$","",IF(IFERROR(MATCH(301,O$13:O110,0),0)&gt;0,"",301)),101),IF(O110&gt;='Print Variations'!$F$7,IF(OR('Print Variations'!$D$5="$",'Print Variations'!$D$5=0),"",IF(IFERROR(MATCH(301,O$13:O110,0),0)&gt;0,"",301)),O110+1)))</f>
        <v/>
      </c>
      <c r="P111" s="25" t="str">
        <f ca="1">IFERROR(IF(O111="","",IF(O111=301,"Sales Tax",VLOOKUP(O111,IF(O111&lt;=100,'Enter Closet Order Here'!$F:$H,'Enter Additional Product Here'!$E:$G),IF(O111&lt;=100,2,3),FALSE))),"")</f>
        <v/>
      </c>
      <c r="Q111" s="219" t="str">
        <f ca="1">IFERROR(IF(IF(O111=301,"Sales Tax",VLOOKUP(P111,IF(O111&lt;=100,'Print Here'!$W:$X,'Enter Additional Product Here'!$G:$M),IF(O111&lt;=100,2,3),FALSE))=0,"",IF(O111=301,"Sales Tax",VLOOKUP(P111,IF(O111&lt;=100,'Print Here'!$W:$X,'Enter Additional Product Here'!$G:$M),IF(O111&lt;=100,2,3),FALSE))),"")</f>
        <v/>
      </c>
      <c r="R111" s="219"/>
      <c r="S111" s="219"/>
      <c r="T111" s="219"/>
      <c r="U111" s="219"/>
      <c r="V111" s="219"/>
      <c r="W111" s="219"/>
      <c r="X111" s="121" t="str">
        <f ca="1">IFERROR(IF(O111="","",IF(O111=301,"1",VLOOKUP(O111,IF(O111&lt;=100,'Enter Closet Order Here'!$F:$H,'Enter Additional Product Here'!$E:$G),IF(O111&lt;=100,3,2),FALSE))),"")</f>
        <v/>
      </c>
      <c r="Y111" s="122" t="str">
        <f ca="1">IFERROR(IF(O111="","",IF(O111=301,'Print Variations'!$D$5,VLOOKUP(O111,IF(O111&lt;=100,'Enter Closet Order Here'!$F:$L,'Enter Additional Product Here'!$E:$H),IF(O111&lt;=100,7,4),FALSE))),"")</f>
        <v/>
      </c>
      <c r="Z111" s="122" t="str">
        <f t="shared" ca="1" si="2"/>
        <v/>
      </c>
      <c r="AD111" s="65" t="s">
        <v>702</v>
      </c>
      <c r="AE111" s="65" t="s">
        <v>1321</v>
      </c>
    </row>
    <row r="112" spans="3:31">
      <c r="C112" s="43" t="str">
        <f ca="1">IF(C111&lt;'Print Variations'!$F$5,C111+1,IF(C111='Print Variations'!$F$5,IF('Print Variations'!$F$7=0,IF('Print Variations'!$D$5="$","",IF(IFERROR(MATCH(301,C$13:C111,0),0)&gt;0,"",301)),101),IF(C111&gt;='Print Variations'!$F$7,IF(OR('Print Variations'!$D$5="$",'Print Variations'!$D$5=0),"",IF(IFERROR(MATCH(301,C$13:C111,0),0)&gt;0,"",301)),C111+1)))</f>
        <v/>
      </c>
      <c r="D112" s="25" t="str">
        <f ca="1">IFERROR(IF(C112="","",IF(C112=301,"Sales Tax",VLOOKUP(C112,IF(C112&lt;=100,'Enter Closet Order Here'!$F:$H,'Enter Additional Product Here'!$E:$G),IF(C112&lt;=100,2,3),FALSE))),"")</f>
        <v/>
      </c>
      <c r="E112" s="219" t="str">
        <f ca="1">IFERROR(IF(IF(C112=301,"Sales Tax",VLOOKUP(D112,IF(C112&lt;=100,'Print Here'!$W:$X,'Enter Additional Product Here'!$G:$M),IF(C112&lt;=100,2,3),FALSE))=0,"",IF(C112=301,"Sales Tax",VLOOKUP(D112,IF(C112&lt;=100,'Print Here'!$W:$X,'Enter Additional Product Here'!$G:$M),IF(C112&lt;=100,2,3),FALSE))),"")</f>
        <v/>
      </c>
      <c r="F112" s="219"/>
      <c r="G112" s="219"/>
      <c r="H112" s="219"/>
      <c r="I112" s="219"/>
      <c r="J112" s="219"/>
      <c r="K112" s="121" t="str">
        <f ca="1">IFERROR(IF(C112="","",IF(C112=301,"1",VLOOKUP(C112,IF(C112&lt;=100,'Enter Closet Order Here'!$F:$H,'Enter Additional Product Here'!$E:$G),IF(C112&lt;=100,3,2),FALSE))),"")</f>
        <v/>
      </c>
      <c r="L112" s="122" t="str">
        <f ca="1">IFERROR(IF(C112=301,"",VLOOKUP(D112,IF(C112&lt;=100,'Enter Closet Order Here'!$Y:$Z,'Enter Additional Product Here'!$G:$H),IF(C112&lt;=100,2,2),FALSE)),"")</f>
        <v/>
      </c>
      <c r="M112" s="122" t="str">
        <f ca="1">IFERROR(IF(C112="","",IF(C112=301,'Print Variations'!$D$5,VLOOKUP(C112,IF(C112&lt;=100,'Enter Closet Order Here'!$F:$L,'Enter Additional Product Here'!$E:$H),IF(C112&lt;=100,7,4),FALSE))),"")</f>
        <v/>
      </c>
      <c r="N112" s="122" t="str">
        <f t="shared" ca="1" si="4"/>
        <v/>
      </c>
      <c r="O112" s="43" t="str">
        <f ca="1">IF(O111&lt;'Print Variations'!$F$5,O111+1,IF(O111='Print Variations'!$F$5,IF('Print Variations'!$F$7=0,IF('Print Variations'!$D$5="$","",IF(IFERROR(MATCH(301,O$13:O111,0),0)&gt;0,"",301)),101),IF(O111&gt;='Print Variations'!$F$7,IF(OR('Print Variations'!$D$5="$",'Print Variations'!$D$5=0),"",IF(IFERROR(MATCH(301,O$13:O111,0),0)&gt;0,"",301)),O111+1)))</f>
        <v/>
      </c>
      <c r="P112" s="25" t="str">
        <f ca="1">IFERROR(IF(O112="","",IF(O112=301,"Sales Tax",VLOOKUP(O112,IF(O112&lt;=100,'Enter Closet Order Here'!$F:$H,'Enter Additional Product Here'!$E:$G),IF(O112&lt;=100,2,3),FALSE))),"")</f>
        <v/>
      </c>
      <c r="Q112" s="219" t="str">
        <f ca="1">IFERROR(IF(IF(O112=301,"Sales Tax",VLOOKUP(P112,IF(O112&lt;=100,'Print Here'!$W:$X,'Enter Additional Product Here'!$G:$M),IF(O112&lt;=100,2,3),FALSE))=0,"",IF(O112=301,"Sales Tax",VLOOKUP(P112,IF(O112&lt;=100,'Print Here'!$W:$X,'Enter Additional Product Here'!$G:$M),IF(O112&lt;=100,2,3),FALSE))),"")</f>
        <v/>
      </c>
      <c r="R112" s="219"/>
      <c r="S112" s="219"/>
      <c r="T112" s="219"/>
      <c r="U112" s="219"/>
      <c r="V112" s="219"/>
      <c r="W112" s="219"/>
      <c r="X112" s="121" t="str">
        <f ca="1">IFERROR(IF(O112="","",IF(O112=301,"1",VLOOKUP(O112,IF(O112&lt;=100,'Enter Closet Order Here'!$F:$H,'Enter Additional Product Here'!$E:$G),IF(O112&lt;=100,3,2),FALSE))),"")</f>
        <v/>
      </c>
      <c r="Y112" s="122" t="str">
        <f ca="1">IFERROR(IF(O112="","",IF(O112=301,'Print Variations'!$D$5,VLOOKUP(O112,IF(O112&lt;=100,'Enter Closet Order Here'!$F:$L,'Enter Additional Product Here'!$E:$H),IF(O112&lt;=100,7,4),FALSE))),"")</f>
        <v/>
      </c>
      <c r="Z112" s="122" t="str">
        <f t="shared" ca="1" si="2"/>
        <v/>
      </c>
      <c r="AD112" s="65" t="s">
        <v>85</v>
      </c>
      <c r="AE112" s="65" t="s">
        <v>1322</v>
      </c>
    </row>
    <row r="113" spans="3:31">
      <c r="C113" s="43" t="str">
        <f ca="1">IF(C112&lt;'Print Variations'!$F$5,C112+1,IF(C112='Print Variations'!$F$5,IF('Print Variations'!$F$7=0,IF('Print Variations'!$D$5="$","",IF(IFERROR(MATCH(301,C$13:C112,0),0)&gt;0,"",301)),101),IF(C112&gt;='Print Variations'!$F$7,IF(OR('Print Variations'!$D$5="$",'Print Variations'!$D$5=0),"",IF(IFERROR(MATCH(301,C$13:C112,0),0)&gt;0,"",301)),C112+1)))</f>
        <v/>
      </c>
      <c r="D113" s="25" t="str">
        <f ca="1">IFERROR(IF(C113="","",IF(C113=301,"Sales Tax",VLOOKUP(C113,IF(C113&lt;=100,'Enter Closet Order Here'!$F:$H,'Enter Additional Product Here'!$E:$G),IF(C113&lt;=100,2,3),FALSE))),"")</f>
        <v/>
      </c>
      <c r="E113" s="219" t="str">
        <f ca="1">IFERROR(IF(IF(C113=301,"Sales Tax",VLOOKUP(D113,IF(C113&lt;=100,'Print Here'!$W:$X,'Enter Additional Product Here'!$G:$M),IF(C113&lt;=100,2,3),FALSE))=0,"",IF(C113=301,"Sales Tax",VLOOKUP(D113,IF(C113&lt;=100,'Print Here'!$W:$X,'Enter Additional Product Here'!$G:$M),IF(C113&lt;=100,2,3),FALSE))),"")</f>
        <v/>
      </c>
      <c r="F113" s="219"/>
      <c r="G113" s="219"/>
      <c r="H113" s="219"/>
      <c r="I113" s="219"/>
      <c r="J113" s="219"/>
      <c r="K113" s="121" t="str">
        <f ca="1">IFERROR(IF(C113="","",IF(C113=301,"1",VLOOKUP(C113,IF(C113&lt;=100,'Enter Closet Order Here'!$F:$H,'Enter Additional Product Here'!$E:$G),IF(C113&lt;=100,3,2),FALSE))),"")</f>
        <v/>
      </c>
      <c r="L113" s="122" t="str">
        <f ca="1">IFERROR(IF(C113=301,"",VLOOKUP(D113,IF(C113&lt;=100,'Enter Closet Order Here'!$Y:$Z,'Enter Additional Product Here'!$G:$H),IF(C113&lt;=100,2,2),FALSE)),"")</f>
        <v/>
      </c>
      <c r="M113" s="122" t="str">
        <f ca="1">IFERROR(IF(C113="","",IF(C113=301,'Print Variations'!$D$5,VLOOKUP(C113,IF(C113&lt;=100,'Enter Closet Order Here'!$F:$L,'Enter Additional Product Here'!$E:$H),IF(C113&lt;=100,7,4),FALSE))),"")</f>
        <v/>
      </c>
      <c r="N113" s="122" t="str">
        <f t="shared" ref="N113:N176" ca="1" si="5">IFERROR(M113*K113,"")</f>
        <v/>
      </c>
      <c r="O113" s="43" t="str">
        <f ca="1">IF(O112&lt;'Print Variations'!$F$5,O112+1,IF(O112='Print Variations'!$F$5,IF('Print Variations'!$F$7=0,IF('Print Variations'!$D$5="$","",IF(IFERROR(MATCH(301,O$13:O112,0),0)&gt;0,"",301)),101),IF(O112&gt;='Print Variations'!$F$7,IF(OR('Print Variations'!$D$5="$",'Print Variations'!$D$5=0),"",IF(IFERROR(MATCH(301,O$13:O112,0),0)&gt;0,"",301)),O112+1)))</f>
        <v/>
      </c>
      <c r="P113" s="25" t="str">
        <f ca="1">IFERROR(IF(O113="","",IF(O113=301,"Sales Tax",VLOOKUP(O113,IF(O113&lt;=100,'Enter Closet Order Here'!$F:$H,'Enter Additional Product Here'!$E:$G),IF(O113&lt;=100,2,3),FALSE))),"")</f>
        <v/>
      </c>
      <c r="Q113" s="219" t="str">
        <f ca="1">IFERROR(IF(IF(O113=301,"Sales Tax",VLOOKUP(P113,IF(O113&lt;=100,'Print Here'!$W:$X,'Enter Additional Product Here'!$G:$M),IF(O113&lt;=100,2,3),FALSE))=0,"",IF(O113=301,"Sales Tax",VLOOKUP(P113,IF(O113&lt;=100,'Print Here'!$W:$X,'Enter Additional Product Here'!$G:$M),IF(O113&lt;=100,2,3),FALSE))),"")</f>
        <v/>
      </c>
      <c r="R113" s="219"/>
      <c r="S113" s="219"/>
      <c r="T113" s="219"/>
      <c r="U113" s="219"/>
      <c r="V113" s="219"/>
      <c r="W113" s="219"/>
      <c r="X113" s="121" t="str">
        <f ca="1">IFERROR(IF(O113="","",IF(O113=301,"1",VLOOKUP(O113,IF(O113&lt;=100,'Enter Closet Order Here'!$F:$H,'Enter Additional Product Here'!$E:$G),IF(O113&lt;=100,3,2),FALSE))),"")</f>
        <v/>
      </c>
      <c r="Y113" s="122" t="str">
        <f ca="1">IFERROR(IF(O113="","",IF(O113=301,'Print Variations'!$D$5,VLOOKUP(O113,IF(O113&lt;=100,'Enter Closet Order Here'!$F:$L,'Enter Additional Product Here'!$E:$H),IF(O113&lt;=100,7,4),FALSE))),"")</f>
        <v/>
      </c>
      <c r="Z113" s="122" t="str">
        <f t="shared" ca="1" si="2"/>
        <v/>
      </c>
      <c r="AD113" s="65" t="s">
        <v>98</v>
      </c>
      <c r="AE113" s="65" t="s">
        <v>1323</v>
      </c>
    </row>
    <row r="114" spans="3:31">
      <c r="C114" s="43" t="str">
        <f ca="1">IF(C113&lt;'Print Variations'!$F$5,C113+1,IF(C113='Print Variations'!$F$5,IF('Print Variations'!$F$7=0,IF('Print Variations'!$D$5="$","",IF(IFERROR(MATCH(301,C$13:C113,0),0)&gt;0,"",301)),101),IF(C113&gt;='Print Variations'!$F$7,IF(OR('Print Variations'!$D$5="$",'Print Variations'!$D$5=0),"",IF(IFERROR(MATCH(301,C$13:C113,0),0)&gt;0,"",301)),C113+1)))</f>
        <v/>
      </c>
      <c r="D114" s="25" t="str">
        <f ca="1">IFERROR(IF(C114="","",IF(C114=301,"Sales Tax",VLOOKUP(C114,IF(C114&lt;=100,'Enter Closet Order Here'!$F:$H,'Enter Additional Product Here'!$E:$G),IF(C114&lt;=100,2,3),FALSE))),"")</f>
        <v/>
      </c>
      <c r="E114" s="219" t="str">
        <f ca="1">IFERROR(IF(IF(C114=301,"Sales Tax",VLOOKUP(D114,IF(C114&lt;=100,'Print Here'!$W:$X,'Enter Additional Product Here'!$G:$M),IF(C114&lt;=100,2,3),FALSE))=0,"",IF(C114=301,"Sales Tax",VLOOKUP(D114,IF(C114&lt;=100,'Print Here'!$W:$X,'Enter Additional Product Here'!$G:$M),IF(C114&lt;=100,2,3),FALSE))),"")</f>
        <v/>
      </c>
      <c r="F114" s="219"/>
      <c r="G114" s="219"/>
      <c r="H114" s="219"/>
      <c r="I114" s="219"/>
      <c r="J114" s="219"/>
      <c r="K114" s="121" t="str">
        <f ca="1">IFERROR(IF(C114="","",IF(C114=301,"1",VLOOKUP(C114,IF(C114&lt;=100,'Enter Closet Order Here'!$F:$H,'Enter Additional Product Here'!$E:$G),IF(C114&lt;=100,3,2),FALSE))),"")</f>
        <v/>
      </c>
      <c r="L114" s="122" t="str">
        <f ca="1">IFERROR(IF(C114=301,"",VLOOKUP(D114,IF(C114&lt;=100,'Enter Closet Order Here'!$Y:$Z,'Enter Additional Product Here'!$G:$H),IF(C114&lt;=100,2,2),FALSE)),"")</f>
        <v/>
      </c>
      <c r="M114" s="122" t="str">
        <f ca="1">IFERROR(IF(C114="","",IF(C114=301,'Print Variations'!$D$5,VLOOKUP(C114,IF(C114&lt;=100,'Enter Closet Order Here'!$F:$L,'Enter Additional Product Here'!$E:$H),IF(C114&lt;=100,7,4),FALSE))),"")</f>
        <v/>
      </c>
      <c r="N114" s="122" t="str">
        <f t="shared" ca="1" si="5"/>
        <v/>
      </c>
      <c r="O114" s="43" t="str">
        <f ca="1">IF(O113&lt;'Print Variations'!$F$5,O113+1,IF(O113='Print Variations'!$F$5,IF('Print Variations'!$F$7=0,IF('Print Variations'!$D$5="$","",IF(IFERROR(MATCH(301,O$13:O113,0),0)&gt;0,"",301)),101),IF(O113&gt;='Print Variations'!$F$7,IF(OR('Print Variations'!$D$5="$",'Print Variations'!$D$5=0),"",IF(IFERROR(MATCH(301,O$13:O113,0),0)&gt;0,"",301)),O113+1)))</f>
        <v/>
      </c>
      <c r="P114" s="25" t="str">
        <f ca="1">IFERROR(IF(O114="","",IF(O114=301,"Sales Tax",VLOOKUP(O114,IF(O114&lt;=100,'Enter Closet Order Here'!$F:$H,'Enter Additional Product Here'!$E:$G),IF(O114&lt;=100,2,3),FALSE))),"")</f>
        <v/>
      </c>
      <c r="Q114" s="219" t="str">
        <f ca="1">IFERROR(IF(IF(O114=301,"Sales Tax",VLOOKUP(P114,IF(O114&lt;=100,'Print Here'!$W:$X,'Enter Additional Product Here'!$G:$M),IF(O114&lt;=100,2,3),FALSE))=0,"",IF(O114=301,"Sales Tax",VLOOKUP(P114,IF(O114&lt;=100,'Print Here'!$W:$X,'Enter Additional Product Here'!$G:$M),IF(O114&lt;=100,2,3),FALSE))),"")</f>
        <v/>
      </c>
      <c r="R114" s="219"/>
      <c r="S114" s="219"/>
      <c r="T114" s="219"/>
      <c r="U114" s="219"/>
      <c r="V114" s="219"/>
      <c r="W114" s="219"/>
      <c r="X114" s="121" t="str">
        <f ca="1">IFERROR(IF(O114="","",IF(O114=301,"1",VLOOKUP(O114,IF(O114&lt;=100,'Enter Closet Order Here'!$F:$H,'Enter Additional Product Here'!$E:$G),IF(O114&lt;=100,3,2),FALSE))),"")</f>
        <v/>
      </c>
      <c r="Y114" s="122" t="str">
        <f ca="1">IFERROR(IF(O114="","",IF(O114=301,'Print Variations'!$D$5,VLOOKUP(O114,IF(O114&lt;=100,'Enter Closet Order Here'!$F:$L,'Enter Additional Product Here'!$E:$H),IF(O114&lt;=100,7,4),FALSE))),"")</f>
        <v/>
      </c>
      <c r="Z114" s="122" t="str">
        <f t="shared" ca="1" si="2"/>
        <v/>
      </c>
      <c r="AD114" s="65" t="s">
        <v>104</v>
      </c>
      <c r="AE114" s="65" t="s">
        <v>1324</v>
      </c>
    </row>
    <row r="115" spans="3:31">
      <c r="C115" s="43" t="str">
        <f ca="1">IF(C114&lt;'Print Variations'!$F$5,C114+1,IF(C114='Print Variations'!$F$5,IF('Print Variations'!$F$7=0,IF('Print Variations'!$D$5="$","",IF(IFERROR(MATCH(301,C$13:C114,0),0)&gt;0,"",301)),101),IF(C114&gt;='Print Variations'!$F$7,IF(OR('Print Variations'!$D$5="$",'Print Variations'!$D$5=0),"",IF(IFERROR(MATCH(301,C$13:C114,0),0)&gt;0,"",301)),C114+1)))</f>
        <v/>
      </c>
      <c r="D115" s="25" t="str">
        <f ca="1">IFERROR(IF(C115="","",IF(C115=301,"Sales Tax",VLOOKUP(C115,IF(C115&lt;=100,'Enter Closet Order Here'!$F:$H,'Enter Additional Product Here'!$E:$G),IF(C115&lt;=100,2,3),FALSE))),"")</f>
        <v/>
      </c>
      <c r="E115" s="219" t="str">
        <f ca="1">IFERROR(IF(IF(C115=301,"Sales Tax",VLOOKUP(D115,IF(C115&lt;=100,'Print Here'!$W:$X,'Enter Additional Product Here'!$G:$M),IF(C115&lt;=100,2,3),FALSE))=0,"",IF(C115=301,"Sales Tax",VLOOKUP(D115,IF(C115&lt;=100,'Print Here'!$W:$X,'Enter Additional Product Here'!$G:$M),IF(C115&lt;=100,2,3),FALSE))),"")</f>
        <v/>
      </c>
      <c r="F115" s="219"/>
      <c r="G115" s="219"/>
      <c r="H115" s="219"/>
      <c r="I115" s="219"/>
      <c r="J115" s="219"/>
      <c r="K115" s="121" t="str">
        <f ca="1">IFERROR(IF(C115="","",IF(C115=301,"1",VLOOKUP(C115,IF(C115&lt;=100,'Enter Closet Order Here'!$F:$H,'Enter Additional Product Here'!$E:$G),IF(C115&lt;=100,3,2),FALSE))),"")</f>
        <v/>
      </c>
      <c r="L115" s="122" t="str">
        <f ca="1">IFERROR(IF(C115=301,"",VLOOKUP(D115,IF(C115&lt;=100,'Enter Closet Order Here'!$Y:$Z,'Enter Additional Product Here'!$G:$H),IF(C115&lt;=100,2,2),FALSE)),"")</f>
        <v/>
      </c>
      <c r="M115" s="122" t="str">
        <f ca="1">IFERROR(IF(C115="","",IF(C115=301,'Print Variations'!$D$5,VLOOKUP(C115,IF(C115&lt;=100,'Enter Closet Order Here'!$F:$L,'Enter Additional Product Here'!$E:$H),IF(C115&lt;=100,7,4),FALSE))),"")</f>
        <v/>
      </c>
      <c r="N115" s="122" t="str">
        <f t="shared" ca="1" si="5"/>
        <v/>
      </c>
      <c r="O115" s="43" t="str">
        <f ca="1">IF(O114&lt;'Print Variations'!$F$5,O114+1,IF(O114='Print Variations'!$F$5,IF('Print Variations'!$F$7=0,IF('Print Variations'!$D$5="$","",IF(IFERROR(MATCH(301,O$13:O114,0),0)&gt;0,"",301)),101),IF(O114&gt;='Print Variations'!$F$7,IF(OR('Print Variations'!$D$5="$",'Print Variations'!$D$5=0),"",IF(IFERROR(MATCH(301,O$13:O114,0),0)&gt;0,"",301)),O114+1)))</f>
        <v/>
      </c>
      <c r="P115" s="25" t="str">
        <f ca="1">IFERROR(IF(O115="","",IF(O115=301,"Sales Tax",VLOOKUP(O115,IF(O115&lt;=100,'Enter Closet Order Here'!$F:$H,'Enter Additional Product Here'!$E:$G),IF(O115&lt;=100,2,3),FALSE))),"")</f>
        <v/>
      </c>
      <c r="Q115" s="219" t="str">
        <f ca="1">IFERROR(IF(IF(O115=301,"Sales Tax",VLOOKUP(P115,IF(O115&lt;=100,'Print Here'!$W:$X,'Enter Additional Product Here'!$G:$M),IF(O115&lt;=100,2,3),FALSE))=0,"",IF(O115=301,"Sales Tax",VLOOKUP(P115,IF(O115&lt;=100,'Print Here'!$W:$X,'Enter Additional Product Here'!$G:$M),IF(O115&lt;=100,2,3),FALSE))),"")</f>
        <v/>
      </c>
      <c r="R115" s="219"/>
      <c r="S115" s="219"/>
      <c r="T115" s="219"/>
      <c r="U115" s="219"/>
      <c r="V115" s="219"/>
      <c r="W115" s="219"/>
      <c r="X115" s="121" t="str">
        <f ca="1">IFERROR(IF(O115="","",IF(O115=301,"1",VLOOKUP(O115,IF(O115&lt;=100,'Enter Closet Order Here'!$F:$H,'Enter Additional Product Here'!$E:$G),IF(O115&lt;=100,3,2),FALSE))),"")</f>
        <v/>
      </c>
      <c r="Y115" s="122" t="str">
        <f ca="1">IFERROR(IF(O115="","",IF(O115=301,'Print Variations'!$D$5,VLOOKUP(O115,IF(O115&lt;=100,'Enter Closet Order Here'!$F:$L,'Enter Additional Product Here'!$E:$H),IF(O115&lt;=100,7,4),FALSE))),"")</f>
        <v/>
      </c>
      <c r="Z115" s="122" t="str">
        <f t="shared" ca="1" si="2"/>
        <v/>
      </c>
      <c r="AD115" s="65" t="s">
        <v>109</v>
      </c>
      <c r="AE115" s="65" t="s">
        <v>1325</v>
      </c>
    </row>
    <row r="116" spans="3:31">
      <c r="C116" s="43" t="str">
        <f ca="1">IF(C115&lt;'Print Variations'!$F$5,C115+1,IF(C115='Print Variations'!$F$5,IF('Print Variations'!$F$7=0,IF('Print Variations'!$D$5="$","",IF(IFERROR(MATCH(301,C$13:C115,0),0)&gt;0,"",301)),101),IF(C115&gt;='Print Variations'!$F$7,IF(OR('Print Variations'!$D$5="$",'Print Variations'!$D$5=0),"",IF(IFERROR(MATCH(301,C$13:C115,0),0)&gt;0,"",301)),C115+1)))</f>
        <v/>
      </c>
      <c r="D116" s="25" t="str">
        <f ca="1">IFERROR(IF(C116="","",IF(C116=301,"Sales Tax",VLOOKUP(C116,IF(C116&lt;=100,'Enter Closet Order Here'!$F:$H,'Enter Additional Product Here'!$E:$G),IF(C116&lt;=100,2,3),FALSE))),"")</f>
        <v/>
      </c>
      <c r="E116" s="219" t="str">
        <f ca="1">IFERROR(IF(IF(C116=301,"Sales Tax",VLOOKUP(D116,IF(C116&lt;=100,'Print Here'!$W:$X,'Enter Additional Product Here'!$G:$M),IF(C116&lt;=100,2,3),FALSE))=0,"",IF(C116=301,"Sales Tax",VLOOKUP(D116,IF(C116&lt;=100,'Print Here'!$W:$X,'Enter Additional Product Here'!$G:$M),IF(C116&lt;=100,2,3),FALSE))),"")</f>
        <v/>
      </c>
      <c r="F116" s="219"/>
      <c r="G116" s="219"/>
      <c r="H116" s="219"/>
      <c r="I116" s="219"/>
      <c r="J116" s="219"/>
      <c r="K116" s="121" t="str">
        <f ca="1">IFERROR(IF(C116="","",IF(C116=301,"1",VLOOKUP(C116,IF(C116&lt;=100,'Enter Closet Order Here'!$F:$H,'Enter Additional Product Here'!$E:$G),IF(C116&lt;=100,3,2),FALSE))),"")</f>
        <v/>
      </c>
      <c r="L116" s="122" t="str">
        <f ca="1">IFERROR(IF(C116=301,"",VLOOKUP(D116,IF(C116&lt;=100,'Enter Closet Order Here'!$Y:$Z,'Enter Additional Product Here'!$G:$H),IF(C116&lt;=100,2,2),FALSE)),"")</f>
        <v/>
      </c>
      <c r="M116" s="122" t="str">
        <f ca="1">IFERROR(IF(C116="","",IF(C116=301,'Print Variations'!$D$5,VLOOKUP(C116,IF(C116&lt;=100,'Enter Closet Order Here'!$F:$L,'Enter Additional Product Here'!$E:$H),IF(C116&lt;=100,7,4),FALSE))),"")</f>
        <v/>
      </c>
      <c r="N116" s="122" t="str">
        <f t="shared" ca="1" si="5"/>
        <v/>
      </c>
      <c r="O116" s="43" t="str">
        <f ca="1">IF(O115&lt;'Print Variations'!$F$5,O115+1,IF(O115='Print Variations'!$F$5,IF('Print Variations'!$F$7=0,IF('Print Variations'!$D$5="$","",IF(IFERROR(MATCH(301,O$13:O115,0),0)&gt;0,"",301)),101),IF(O115&gt;='Print Variations'!$F$7,IF(OR('Print Variations'!$D$5="$",'Print Variations'!$D$5=0),"",IF(IFERROR(MATCH(301,O$13:O115,0),0)&gt;0,"",301)),O115+1)))</f>
        <v/>
      </c>
      <c r="P116" s="25" t="str">
        <f ca="1">IFERROR(IF(O116="","",IF(O116=301,"Sales Tax",VLOOKUP(O116,IF(O116&lt;=100,'Enter Closet Order Here'!$F:$H,'Enter Additional Product Here'!$E:$G),IF(O116&lt;=100,2,3),FALSE))),"")</f>
        <v/>
      </c>
      <c r="Q116" s="219" t="str">
        <f ca="1">IFERROR(IF(IF(O116=301,"Sales Tax",VLOOKUP(P116,IF(O116&lt;=100,'Print Here'!$W:$X,'Enter Additional Product Here'!$G:$M),IF(O116&lt;=100,2,3),FALSE))=0,"",IF(O116=301,"Sales Tax",VLOOKUP(P116,IF(O116&lt;=100,'Print Here'!$W:$X,'Enter Additional Product Here'!$G:$M),IF(O116&lt;=100,2,3),FALSE))),"")</f>
        <v/>
      </c>
      <c r="R116" s="219"/>
      <c r="S116" s="219"/>
      <c r="T116" s="219"/>
      <c r="U116" s="219"/>
      <c r="V116" s="219"/>
      <c r="W116" s="219"/>
      <c r="X116" s="121" t="str">
        <f ca="1">IFERROR(IF(O116="","",IF(O116=301,"1",VLOOKUP(O116,IF(O116&lt;=100,'Enter Closet Order Here'!$F:$H,'Enter Additional Product Here'!$E:$G),IF(O116&lt;=100,3,2),FALSE))),"")</f>
        <v/>
      </c>
      <c r="Y116" s="122" t="str">
        <f ca="1">IFERROR(IF(O116="","",IF(O116=301,'Print Variations'!$D$5,VLOOKUP(O116,IF(O116&lt;=100,'Enter Closet Order Here'!$F:$L,'Enter Additional Product Here'!$E:$H),IF(O116&lt;=100,7,4),FALSE))),"")</f>
        <v/>
      </c>
      <c r="Z116" s="122" t="str">
        <f t="shared" ca="1" si="2"/>
        <v/>
      </c>
      <c r="AD116" s="65" t="s">
        <v>112</v>
      </c>
      <c r="AE116" s="65" t="s">
        <v>1326</v>
      </c>
    </row>
    <row r="117" spans="3:31">
      <c r="C117" s="43" t="str">
        <f ca="1">IF(C116&lt;'Print Variations'!$F$5,C116+1,IF(C116='Print Variations'!$F$5,IF('Print Variations'!$F$7=0,IF('Print Variations'!$D$5="$","",IF(IFERROR(MATCH(301,C$13:C116,0),0)&gt;0,"",301)),101),IF(C116&gt;='Print Variations'!$F$7,IF(OR('Print Variations'!$D$5="$",'Print Variations'!$D$5=0),"",IF(IFERROR(MATCH(301,C$13:C116,0),0)&gt;0,"",301)),C116+1)))</f>
        <v/>
      </c>
      <c r="D117" s="25" t="str">
        <f ca="1">IFERROR(IF(C117="","",IF(C117=301,"Sales Tax",VLOOKUP(C117,IF(C117&lt;=100,'Enter Closet Order Here'!$F:$H,'Enter Additional Product Here'!$E:$G),IF(C117&lt;=100,2,3),FALSE))),"")</f>
        <v/>
      </c>
      <c r="E117" s="219" t="str">
        <f ca="1">IFERROR(IF(IF(C117=301,"Sales Tax",VLOOKUP(D117,IF(C117&lt;=100,'Print Here'!$W:$X,'Enter Additional Product Here'!$G:$M),IF(C117&lt;=100,2,3),FALSE))=0,"",IF(C117=301,"Sales Tax",VLOOKUP(D117,IF(C117&lt;=100,'Print Here'!$W:$X,'Enter Additional Product Here'!$G:$M),IF(C117&lt;=100,2,3),FALSE))),"")</f>
        <v/>
      </c>
      <c r="F117" s="219"/>
      <c r="G117" s="219"/>
      <c r="H117" s="219"/>
      <c r="I117" s="219"/>
      <c r="J117" s="219"/>
      <c r="K117" s="121" t="str">
        <f ca="1">IFERROR(IF(C117="","",IF(C117=301,"1",VLOOKUP(C117,IF(C117&lt;=100,'Enter Closet Order Here'!$F:$H,'Enter Additional Product Here'!$E:$G),IF(C117&lt;=100,3,2),FALSE))),"")</f>
        <v/>
      </c>
      <c r="L117" s="122" t="str">
        <f ca="1">IFERROR(IF(C117=301,"",VLOOKUP(D117,IF(C117&lt;=100,'Enter Closet Order Here'!$Y:$Z,'Enter Additional Product Here'!$G:$H),IF(C117&lt;=100,2,2),FALSE)),"")</f>
        <v/>
      </c>
      <c r="M117" s="122" t="str">
        <f ca="1">IFERROR(IF(C117="","",IF(C117=301,'Print Variations'!$D$5,VLOOKUP(C117,IF(C117&lt;=100,'Enter Closet Order Here'!$F:$L,'Enter Additional Product Here'!$E:$H),IF(C117&lt;=100,7,4),FALSE))),"")</f>
        <v/>
      </c>
      <c r="N117" s="122" t="str">
        <f t="shared" ca="1" si="5"/>
        <v/>
      </c>
      <c r="O117" s="43" t="str">
        <f ca="1">IF(O116&lt;'Print Variations'!$F$5,O116+1,IF(O116='Print Variations'!$F$5,IF('Print Variations'!$F$7=0,IF('Print Variations'!$D$5="$","",IF(IFERROR(MATCH(301,O$13:O116,0),0)&gt;0,"",301)),101),IF(O116&gt;='Print Variations'!$F$7,IF(OR('Print Variations'!$D$5="$",'Print Variations'!$D$5=0),"",IF(IFERROR(MATCH(301,O$13:O116,0),0)&gt;0,"",301)),O116+1)))</f>
        <v/>
      </c>
      <c r="P117" s="25" t="str">
        <f ca="1">IFERROR(IF(O117="","",IF(O117=301,"Sales Tax",VLOOKUP(O117,IF(O117&lt;=100,'Enter Closet Order Here'!$F:$H,'Enter Additional Product Here'!$E:$G),IF(O117&lt;=100,2,3),FALSE))),"")</f>
        <v/>
      </c>
      <c r="Q117" s="219" t="str">
        <f ca="1">IFERROR(IF(IF(O117=301,"Sales Tax",VLOOKUP(P117,IF(O117&lt;=100,'Print Here'!$W:$X,'Enter Additional Product Here'!$G:$M),IF(O117&lt;=100,2,3),FALSE))=0,"",IF(O117=301,"Sales Tax",VLOOKUP(P117,IF(O117&lt;=100,'Print Here'!$W:$X,'Enter Additional Product Here'!$G:$M),IF(O117&lt;=100,2,3),FALSE))),"")</f>
        <v/>
      </c>
      <c r="R117" s="219"/>
      <c r="S117" s="219"/>
      <c r="T117" s="219"/>
      <c r="U117" s="219"/>
      <c r="V117" s="219"/>
      <c r="W117" s="219"/>
      <c r="X117" s="121" t="str">
        <f ca="1">IFERROR(IF(O117="","",IF(O117=301,"1",VLOOKUP(O117,IF(O117&lt;=100,'Enter Closet Order Here'!$F:$H,'Enter Additional Product Here'!$E:$G),IF(O117&lt;=100,3,2),FALSE))),"")</f>
        <v/>
      </c>
      <c r="Y117" s="122" t="str">
        <f ca="1">IFERROR(IF(O117="","",IF(O117=301,'Print Variations'!$D$5,VLOOKUP(O117,IF(O117&lt;=100,'Enter Closet Order Here'!$F:$L,'Enter Additional Product Here'!$E:$H),IF(O117&lt;=100,7,4),FALSE))),"")</f>
        <v/>
      </c>
      <c r="Z117" s="122" t="str">
        <f t="shared" ca="1" si="2"/>
        <v/>
      </c>
      <c r="AD117" s="65" t="s">
        <v>115</v>
      </c>
      <c r="AE117" s="65" t="s">
        <v>1327</v>
      </c>
    </row>
    <row r="118" spans="3:31">
      <c r="C118" s="43" t="str">
        <f ca="1">IF(C117&lt;'Print Variations'!$F$5,C117+1,IF(C117='Print Variations'!$F$5,IF('Print Variations'!$F$7=0,IF('Print Variations'!$D$5="$","",IF(IFERROR(MATCH(301,C$13:C117,0),0)&gt;0,"",301)),101),IF(C117&gt;='Print Variations'!$F$7,IF(OR('Print Variations'!$D$5="$",'Print Variations'!$D$5=0),"",IF(IFERROR(MATCH(301,C$13:C117,0),0)&gt;0,"",301)),C117+1)))</f>
        <v/>
      </c>
      <c r="D118" s="25" t="str">
        <f ca="1">IFERROR(IF(C118="","",IF(C118=301,"Sales Tax",VLOOKUP(C118,IF(C118&lt;=100,'Enter Closet Order Here'!$F:$H,'Enter Additional Product Here'!$E:$G),IF(C118&lt;=100,2,3),FALSE))),"")</f>
        <v/>
      </c>
      <c r="E118" s="219" t="str">
        <f ca="1">IFERROR(IF(IF(C118=301,"Sales Tax",VLOOKUP(D118,IF(C118&lt;=100,'Print Here'!$W:$X,'Enter Additional Product Here'!$G:$M),IF(C118&lt;=100,2,3),FALSE))=0,"",IF(C118=301,"Sales Tax",VLOOKUP(D118,IF(C118&lt;=100,'Print Here'!$W:$X,'Enter Additional Product Here'!$G:$M),IF(C118&lt;=100,2,3),FALSE))),"")</f>
        <v/>
      </c>
      <c r="F118" s="219"/>
      <c r="G118" s="219"/>
      <c r="H118" s="219"/>
      <c r="I118" s="219"/>
      <c r="J118" s="219"/>
      <c r="K118" s="121" t="str">
        <f ca="1">IFERROR(IF(C118="","",IF(C118=301,"1",VLOOKUP(C118,IF(C118&lt;=100,'Enter Closet Order Here'!$F:$H,'Enter Additional Product Here'!$E:$G),IF(C118&lt;=100,3,2),FALSE))),"")</f>
        <v/>
      </c>
      <c r="L118" s="122" t="str">
        <f ca="1">IFERROR(IF(C118=301,"",VLOOKUP(D118,IF(C118&lt;=100,'Enter Closet Order Here'!$Y:$Z,'Enter Additional Product Here'!$G:$H),IF(C118&lt;=100,2,2),FALSE)),"")</f>
        <v/>
      </c>
      <c r="M118" s="122" t="str">
        <f ca="1">IFERROR(IF(C118="","",IF(C118=301,'Print Variations'!$D$5,VLOOKUP(C118,IF(C118&lt;=100,'Enter Closet Order Here'!$F:$L,'Enter Additional Product Here'!$E:$H),IF(C118&lt;=100,7,4),FALSE))),"")</f>
        <v/>
      </c>
      <c r="N118" s="122" t="str">
        <f t="shared" ca="1" si="5"/>
        <v/>
      </c>
      <c r="O118" s="43" t="str">
        <f ca="1">IF(O117&lt;'Print Variations'!$F$5,O117+1,IF(O117='Print Variations'!$F$5,IF('Print Variations'!$F$7=0,IF('Print Variations'!$D$5="$","",IF(IFERROR(MATCH(301,O$13:O117,0),0)&gt;0,"",301)),101),IF(O117&gt;='Print Variations'!$F$7,IF(OR('Print Variations'!$D$5="$",'Print Variations'!$D$5=0),"",IF(IFERROR(MATCH(301,O$13:O117,0),0)&gt;0,"",301)),O117+1)))</f>
        <v/>
      </c>
      <c r="P118" s="25" t="str">
        <f ca="1">IFERROR(IF(O118="","",IF(O118=301,"Sales Tax",VLOOKUP(O118,IF(O118&lt;=100,'Enter Closet Order Here'!$F:$H,'Enter Additional Product Here'!$E:$G),IF(O118&lt;=100,2,3),FALSE))),"")</f>
        <v/>
      </c>
      <c r="Q118" s="219" t="str">
        <f ca="1">IFERROR(IF(IF(O118=301,"Sales Tax",VLOOKUP(P118,IF(O118&lt;=100,'Print Here'!$W:$X,'Enter Additional Product Here'!$G:$M),IF(O118&lt;=100,2,3),FALSE))=0,"",IF(O118=301,"Sales Tax",VLOOKUP(P118,IF(O118&lt;=100,'Print Here'!$W:$X,'Enter Additional Product Here'!$G:$M),IF(O118&lt;=100,2,3),FALSE))),"")</f>
        <v/>
      </c>
      <c r="R118" s="219"/>
      <c r="S118" s="219"/>
      <c r="T118" s="219"/>
      <c r="U118" s="219"/>
      <c r="V118" s="219"/>
      <c r="W118" s="219"/>
      <c r="X118" s="121" t="str">
        <f ca="1">IFERROR(IF(O118="","",IF(O118=301,"1",VLOOKUP(O118,IF(O118&lt;=100,'Enter Closet Order Here'!$F:$H,'Enter Additional Product Here'!$E:$G),IF(O118&lt;=100,3,2),FALSE))),"")</f>
        <v/>
      </c>
      <c r="Y118" s="122" t="str">
        <f ca="1">IFERROR(IF(O118="","",IF(O118=301,'Print Variations'!$D$5,VLOOKUP(O118,IF(O118&lt;=100,'Enter Closet Order Here'!$F:$L,'Enter Additional Product Here'!$E:$H),IF(O118&lt;=100,7,4),FALSE))),"")</f>
        <v/>
      </c>
      <c r="Z118" s="122" t="str">
        <f t="shared" ca="1" si="2"/>
        <v/>
      </c>
      <c r="AD118" s="65" t="s">
        <v>127</v>
      </c>
      <c r="AE118" s="65" t="s">
        <v>1328</v>
      </c>
    </row>
    <row r="119" spans="3:31">
      <c r="C119" s="43" t="str">
        <f ca="1">IF(C118&lt;'Print Variations'!$F$5,C118+1,IF(C118='Print Variations'!$F$5,IF('Print Variations'!$F$7=0,IF('Print Variations'!$D$5="$","",IF(IFERROR(MATCH(301,C$13:C118,0),0)&gt;0,"",301)),101),IF(C118&gt;='Print Variations'!$F$7,IF(OR('Print Variations'!$D$5="$",'Print Variations'!$D$5=0),"",IF(IFERROR(MATCH(301,C$13:C118,0),0)&gt;0,"",301)),C118+1)))</f>
        <v/>
      </c>
      <c r="D119" s="25" t="str">
        <f ca="1">IFERROR(IF(C119="","",IF(C119=301,"Sales Tax",VLOOKUP(C119,IF(C119&lt;=100,'Enter Closet Order Here'!$F:$H,'Enter Additional Product Here'!$E:$G),IF(C119&lt;=100,2,3),FALSE))),"")</f>
        <v/>
      </c>
      <c r="E119" s="219" t="str">
        <f ca="1">IFERROR(IF(IF(C119=301,"Sales Tax",VLOOKUP(D119,IF(C119&lt;=100,'Print Here'!$W:$X,'Enter Additional Product Here'!$G:$M),IF(C119&lt;=100,2,3),FALSE))=0,"",IF(C119=301,"Sales Tax",VLOOKUP(D119,IF(C119&lt;=100,'Print Here'!$W:$X,'Enter Additional Product Here'!$G:$M),IF(C119&lt;=100,2,3),FALSE))),"")</f>
        <v/>
      </c>
      <c r="F119" s="219"/>
      <c r="G119" s="219"/>
      <c r="H119" s="219"/>
      <c r="I119" s="219"/>
      <c r="J119" s="219"/>
      <c r="K119" s="121" t="str">
        <f ca="1">IFERROR(IF(C119="","",IF(C119=301,"1",VLOOKUP(C119,IF(C119&lt;=100,'Enter Closet Order Here'!$F:$H,'Enter Additional Product Here'!$E:$G),IF(C119&lt;=100,3,2),FALSE))),"")</f>
        <v/>
      </c>
      <c r="L119" s="122" t="str">
        <f ca="1">IFERROR(IF(C119=301,"",VLOOKUP(D119,IF(C119&lt;=100,'Enter Closet Order Here'!$Y:$Z,'Enter Additional Product Here'!$G:$H),IF(C119&lt;=100,2,2),FALSE)),"")</f>
        <v/>
      </c>
      <c r="M119" s="122" t="str">
        <f ca="1">IFERROR(IF(C119="","",IF(C119=301,'Print Variations'!$D$5,VLOOKUP(C119,IF(C119&lt;=100,'Enter Closet Order Here'!$F:$L,'Enter Additional Product Here'!$E:$H),IF(C119&lt;=100,7,4),FALSE))),"")</f>
        <v/>
      </c>
      <c r="N119" s="122" t="str">
        <f t="shared" ca="1" si="5"/>
        <v/>
      </c>
      <c r="O119" s="43" t="str">
        <f ca="1">IF(O118&lt;'Print Variations'!$F$5,O118+1,IF(O118='Print Variations'!$F$5,IF('Print Variations'!$F$7=0,IF('Print Variations'!$D$5="$","",IF(IFERROR(MATCH(301,O$13:O118,0),0)&gt;0,"",301)),101),IF(O118&gt;='Print Variations'!$F$7,IF(OR('Print Variations'!$D$5="$",'Print Variations'!$D$5=0),"",IF(IFERROR(MATCH(301,O$13:O118,0),0)&gt;0,"",301)),O118+1)))</f>
        <v/>
      </c>
      <c r="P119" s="25" t="str">
        <f ca="1">IFERROR(IF(O119="","",IF(O119=301,"Sales Tax",VLOOKUP(O119,IF(O119&lt;=100,'Enter Closet Order Here'!$F:$H,'Enter Additional Product Here'!$E:$G),IF(O119&lt;=100,2,3),FALSE))),"")</f>
        <v/>
      </c>
      <c r="Q119" s="219" t="str">
        <f ca="1">IFERROR(IF(IF(O119=301,"Sales Tax",VLOOKUP(P119,IF(O119&lt;=100,'Print Here'!$W:$X,'Enter Additional Product Here'!$G:$M),IF(O119&lt;=100,2,3),FALSE))=0,"",IF(O119=301,"Sales Tax",VLOOKUP(P119,IF(O119&lt;=100,'Print Here'!$W:$X,'Enter Additional Product Here'!$G:$M),IF(O119&lt;=100,2,3),FALSE))),"")</f>
        <v/>
      </c>
      <c r="R119" s="219"/>
      <c r="S119" s="219"/>
      <c r="T119" s="219"/>
      <c r="U119" s="219"/>
      <c r="V119" s="219"/>
      <c r="W119" s="219"/>
      <c r="X119" s="121" t="str">
        <f ca="1">IFERROR(IF(O119="","",IF(O119=301,"1",VLOOKUP(O119,IF(O119&lt;=100,'Enter Closet Order Here'!$F:$H,'Enter Additional Product Here'!$E:$G),IF(O119&lt;=100,3,2),FALSE))),"")</f>
        <v/>
      </c>
      <c r="Y119" s="122" t="str">
        <f ca="1">IFERROR(IF(O119="","",IF(O119=301,'Print Variations'!$D$5,VLOOKUP(O119,IF(O119&lt;=100,'Enter Closet Order Here'!$F:$L,'Enter Additional Product Here'!$E:$H),IF(O119&lt;=100,7,4),FALSE))),"")</f>
        <v/>
      </c>
      <c r="Z119" s="122" t="str">
        <f t="shared" ca="1" si="2"/>
        <v/>
      </c>
      <c r="AD119" s="65" t="s">
        <v>131</v>
      </c>
      <c r="AE119" s="65" t="s">
        <v>1329</v>
      </c>
    </row>
    <row r="120" spans="3:31">
      <c r="C120" s="43" t="str">
        <f ca="1">IF(C119&lt;'Print Variations'!$F$5,C119+1,IF(C119='Print Variations'!$F$5,IF('Print Variations'!$F$7=0,IF('Print Variations'!$D$5="$","",IF(IFERROR(MATCH(301,C$13:C119,0),0)&gt;0,"",301)),101),IF(C119&gt;='Print Variations'!$F$7,IF(OR('Print Variations'!$D$5="$",'Print Variations'!$D$5=0),"",IF(IFERROR(MATCH(301,C$13:C119,0),0)&gt;0,"",301)),C119+1)))</f>
        <v/>
      </c>
      <c r="D120" s="25" t="str">
        <f ca="1">IFERROR(IF(C120="","",IF(C120=301,"Sales Tax",VLOOKUP(C120,IF(C120&lt;=100,'Enter Closet Order Here'!$F:$H,'Enter Additional Product Here'!$E:$G),IF(C120&lt;=100,2,3),FALSE))),"")</f>
        <v/>
      </c>
      <c r="E120" s="219" t="str">
        <f ca="1">IFERROR(IF(IF(C120=301,"Sales Tax",VLOOKUP(D120,IF(C120&lt;=100,'Print Here'!$W:$X,'Enter Additional Product Here'!$G:$M),IF(C120&lt;=100,2,3),FALSE))=0,"",IF(C120=301,"Sales Tax",VLOOKUP(D120,IF(C120&lt;=100,'Print Here'!$W:$X,'Enter Additional Product Here'!$G:$M),IF(C120&lt;=100,2,3),FALSE))),"")</f>
        <v/>
      </c>
      <c r="F120" s="219"/>
      <c r="G120" s="219"/>
      <c r="H120" s="219"/>
      <c r="I120" s="219"/>
      <c r="J120" s="219"/>
      <c r="K120" s="121" t="str">
        <f ca="1">IFERROR(IF(C120="","",IF(C120=301,"1",VLOOKUP(C120,IF(C120&lt;=100,'Enter Closet Order Here'!$F:$H,'Enter Additional Product Here'!$E:$G),IF(C120&lt;=100,3,2),FALSE))),"")</f>
        <v/>
      </c>
      <c r="L120" s="122" t="str">
        <f ca="1">IFERROR(IF(C120=301,"",VLOOKUP(D120,IF(C120&lt;=100,'Enter Closet Order Here'!$Y:$Z,'Enter Additional Product Here'!$G:$H),IF(C120&lt;=100,2,2),FALSE)),"")</f>
        <v/>
      </c>
      <c r="M120" s="122" t="str">
        <f ca="1">IFERROR(IF(C120="","",IF(C120=301,'Print Variations'!$D$5,VLOOKUP(C120,IF(C120&lt;=100,'Enter Closet Order Here'!$F:$L,'Enter Additional Product Here'!$E:$H),IF(C120&lt;=100,7,4),FALSE))),"")</f>
        <v/>
      </c>
      <c r="N120" s="122" t="str">
        <f t="shared" ca="1" si="5"/>
        <v/>
      </c>
      <c r="O120" s="43" t="str">
        <f ca="1">IF(O119&lt;'Print Variations'!$F$5,O119+1,IF(O119='Print Variations'!$F$5,IF('Print Variations'!$F$7=0,IF('Print Variations'!$D$5="$","",IF(IFERROR(MATCH(301,O$13:O119,0),0)&gt;0,"",301)),101),IF(O119&gt;='Print Variations'!$F$7,IF(OR('Print Variations'!$D$5="$",'Print Variations'!$D$5=0),"",IF(IFERROR(MATCH(301,O$13:O119,0),0)&gt;0,"",301)),O119+1)))</f>
        <v/>
      </c>
      <c r="P120" s="25" t="str">
        <f ca="1">IFERROR(IF(O120="","",IF(O120=301,"Sales Tax",VLOOKUP(O120,IF(O120&lt;=100,'Enter Closet Order Here'!$F:$H,'Enter Additional Product Here'!$E:$G),IF(O120&lt;=100,2,3),FALSE))),"")</f>
        <v/>
      </c>
      <c r="Q120" s="219" t="str">
        <f ca="1">IFERROR(IF(IF(O120=301,"Sales Tax",VLOOKUP(P120,IF(O120&lt;=100,'Print Here'!$W:$X,'Enter Additional Product Here'!$G:$M),IF(O120&lt;=100,2,3),FALSE))=0,"",IF(O120=301,"Sales Tax",VLOOKUP(P120,IF(O120&lt;=100,'Print Here'!$W:$X,'Enter Additional Product Here'!$G:$M),IF(O120&lt;=100,2,3),FALSE))),"")</f>
        <v/>
      </c>
      <c r="R120" s="219"/>
      <c r="S120" s="219"/>
      <c r="T120" s="219"/>
      <c r="U120" s="219"/>
      <c r="V120" s="219"/>
      <c r="W120" s="219"/>
      <c r="X120" s="121" t="str">
        <f ca="1">IFERROR(IF(O120="","",IF(O120=301,"1",VLOOKUP(O120,IF(O120&lt;=100,'Enter Closet Order Here'!$F:$H,'Enter Additional Product Here'!$E:$G),IF(O120&lt;=100,3,2),FALSE))),"")</f>
        <v/>
      </c>
      <c r="Y120" s="122" t="str">
        <f ca="1">IFERROR(IF(O120="","",IF(O120=301,'Print Variations'!$D$5,VLOOKUP(O120,IF(O120&lt;=100,'Enter Closet Order Here'!$F:$L,'Enter Additional Product Here'!$E:$H),IF(O120&lt;=100,7,4),FALSE))),"")</f>
        <v/>
      </c>
      <c r="Z120" s="122" t="str">
        <f t="shared" ca="1" si="2"/>
        <v/>
      </c>
      <c r="AD120" s="65" t="s">
        <v>135</v>
      </c>
      <c r="AE120" s="65" t="s">
        <v>1330</v>
      </c>
    </row>
    <row r="121" spans="3:31">
      <c r="C121" s="43" t="str">
        <f ca="1">IF(C120&lt;'Print Variations'!$F$5,C120+1,IF(C120='Print Variations'!$F$5,IF('Print Variations'!$F$7=0,IF('Print Variations'!$D$5="$","",IF(IFERROR(MATCH(301,C$13:C120,0),0)&gt;0,"",301)),101),IF(C120&gt;='Print Variations'!$F$7,IF(OR('Print Variations'!$D$5="$",'Print Variations'!$D$5=0),"",IF(IFERROR(MATCH(301,C$13:C120,0),0)&gt;0,"",301)),C120+1)))</f>
        <v/>
      </c>
      <c r="D121" s="25" t="str">
        <f ca="1">IFERROR(IF(C121="","",IF(C121=301,"Sales Tax",VLOOKUP(C121,IF(C121&lt;=100,'Enter Closet Order Here'!$F:$H,'Enter Additional Product Here'!$E:$G),IF(C121&lt;=100,2,3),FALSE))),"")</f>
        <v/>
      </c>
      <c r="E121" s="219" t="str">
        <f ca="1">IFERROR(IF(IF(C121=301,"Sales Tax",VLOOKUP(D121,IF(C121&lt;=100,'Print Here'!$W:$X,'Enter Additional Product Here'!$G:$M),IF(C121&lt;=100,2,3),FALSE))=0,"",IF(C121=301,"Sales Tax",VLOOKUP(D121,IF(C121&lt;=100,'Print Here'!$W:$X,'Enter Additional Product Here'!$G:$M),IF(C121&lt;=100,2,3),FALSE))),"")</f>
        <v/>
      </c>
      <c r="F121" s="219"/>
      <c r="G121" s="219"/>
      <c r="H121" s="219"/>
      <c r="I121" s="219"/>
      <c r="J121" s="219"/>
      <c r="K121" s="121" t="str">
        <f ca="1">IFERROR(IF(C121="","",IF(C121=301,"1",VLOOKUP(C121,IF(C121&lt;=100,'Enter Closet Order Here'!$F:$H,'Enter Additional Product Here'!$E:$G),IF(C121&lt;=100,3,2),FALSE))),"")</f>
        <v/>
      </c>
      <c r="L121" s="122" t="str">
        <f ca="1">IFERROR(IF(C121=301,"",VLOOKUP(D121,IF(C121&lt;=100,'Enter Closet Order Here'!$Y:$Z,'Enter Additional Product Here'!$G:$H),IF(C121&lt;=100,2,2),FALSE)),"")</f>
        <v/>
      </c>
      <c r="M121" s="122" t="str">
        <f ca="1">IFERROR(IF(C121="","",IF(C121=301,'Print Variations'!$D$5,VLOOKUP(C121,IF(C121&lt;=100,'Enter Closet Order Here'!$F:$L,'Enter Additional Product Here'!$E:$H),IF(C121&lt;=100,7,4),FALSE))),"")</f>
        <v/>
      </c>
      <c r="N121" s="122" t="str">
        <f t="shared" ca="1" si="5"/>
        <v/>
      </c>
      <c r="O121" s="43" t="str">
        <f ca="1">IF(O120&lt;'Print Variations'!$F$5,O120+1,IF(O120='Print Variations'!$F$5,IF('Print Variations'!$F$7=0,IF('Print Variations'!$D$5="$","",IF(IFERROR(MATCH(301,O$13:O120,0),0)&gt;0,"",301)),101),IF(O120&gt;='Print Variations'!$F$7,IF(OR('Print Variations'!$D$5="$",'Print Variations'!$D$5=0),"",IF(IFERROR(MATCH(301,O$13:O120,0),0)&gt;0,"",301)),O120+1)))</f>
        <v/>
      </c>
      <c r="P121" s="25" t="str">
        <f ca="1">IFERROR(IF(O121="","",IF(O121=301,"Sales Tax",VLOOKUP(O121,IF(O121&lt;=100,'Enter Closet Order Here'!$F:$H,'Enter Additional Product Here'!$E:$G),IF(O121&lt;=100,2,3),FALSE))),"")</f>
        <v/>
      </c>
      <c r="Q121" s="219" t="str">
        <f ca="1">IFERROR(IF(IF(O121=301,"Sales Tax",VLOOKUP(P121,IF(O121&lt;=100,'Print Here'!$W:$X,'Enter Additional Product Here'!$G:$M),IF(O121&lt;=100,2,3),FALSE))=0,"",IF(O121=301,"Sales Tax",VLOOKUP(P121,IF(O121&lt;=100,'Print Here'!$W:$X,'Enter Additional Product Here'!$G:$M),IF(O121&lt;=100,2,3),FALSE))),"")</f>
        <v/>
      </c>
      <c r="R121" s="219"/>
      <c r="S121" s="219"/>
      <c r="T121" s="219"/>
      <c r="U121" s="219"/>
      <c r="V121" s="219"/>
      <c r="W121" s="219"/>
      <c r="X121" s="121" t="str">
        <f ca="1">IFERROR(IF(O121="","",IF(O121=301,"1",VLOOKUP(O121,IF(O121&lt;=100,'Enter Closet Order Here'!$F:$H,'Enter Additional Product Here'!$E:$G),IF(O121&lt;=100,3,2),FALSE))),"")</f>
        <v/>
      </c>
      <c r="Y121" s="122" t="str">
        <f ca="1">IFERROR(IF(O121="","",IF(O121=301,'Print Variations'!$D$5,VLOOKUP(O121,IF(O121&lt;=100,'Enter Closet Order Here'!$F:$L,'Enter Additional Product Here'!$E:$H),IF(O121&lt;=100,7,4),FALSE))),"")</f>
        <v/>
      </c>
      <c r="Z121" s="122" t="str">
        <f t="shared" ca="1" si="2"/>
        <v/>
      </c>
      <c r="AD121" s="65" t="s">
        <v>138</v>
      </c>
      <c r="AE121" s="65" t="s">
        <v>1331</v>
      </c>
    </row>
    <row r="122" spans="3:31">
      <c r="C122" s="43" t="str">
        <f ca="1">IF(C121&lt;'Print Variations'!$F$5,C121+1,IF(C121='Print Variations'!$F$5,IF('Print Variations'!$F$7=0,IF('Print Variations'!$D$5="$","",IF(IFERROR(MATCH(301,C$13:C121,0),0)&gt;0,"",301)),101),IF(C121&gt;='Print Variations'!$F$7,IF(OR('Print Variations'!$D$5="$",'Print Variations'!$D$5=0),"",IF(IFERROR(MATCH(301,C$13:C121,0),0)&gt;0,"",301)),C121+1)))</f>
        <v/>
      </c>
      <c r="D122" s="25" t="str">
        <f ca="1">IFERROR(IF(C122="","",IF(C122=301,"Sales Tax",VLOOKUP(C122,IF(C122&lt;=100,'Enter Closet Order Here'!$F:$H,'Enter Additional Product Here'!$E:$G),IF(C122&lt;=100,2,3),FALSE))),"")</f>
        <v/>
      </c>
      <c r="E122" s="219" t="str">
        <f ca="1">IFERROR(IF(IF(C122=301,"Sales Tax",VLOOKUP(D122,IF(C122&lt;=100,'Print Here'!$W:$X,'Enter Additional Product Here'!$G:$M),IF(C122&lt;=100,2,3),FALSE))=0,"",IF(C122=301,"Sales Tax",VLOOKUP(D122,IF(C122&lt;=100,'Print Here'!$W:$X,'Enter Additional Product Here'!$G:$M),IF(C122&lt;=100,2,3),FALSE))),"")</f>
        <v/>
      </c>
      <c r="F122" s="219"/>
      <c r="G122" s="219"/>
      <c r="H122" s="219"/>
      <c r="I122" s="219"/>
      <c r="J122" s="219"/>
      <c r="K122" s="121" t="str">
        <f ca="1">IFERROR(IF(C122="","",IF(C122=301,"1",VLOOKUP(C122,IF(C122&lt;=100,'Enter Closet Order Here'!$F:$H,'Enter Additional Product Here'!$E:$G),IF(C122&lt;=100,3,2),FALSE))),"")</f>
        <v/>
      </c>
      <c r="L122" s="122" t="str">
        <f ca="1">IFERROR(IF(C122=301,"",VLOOKUP(D122,IF(C122&lt;=100,'Enter Closet Order Here'!$Y:$Z,'Enter Additional Product Here'!$G:$H),IF(C122&lt;=100,2,2),FALSE)),"")</f>
        <v/>
      </c>
      <c r="M122" s="122" t="str">
        <f ca="1">IFERROR(IF(C122="","",IF(C122=301,'Print Variations'!$D$5,VLOOKUP(C122,IF(C122&lt;=100,'Enter Closet Order Here'!$F:$L,'Enter Additional Product Here'!$E:$H),IF(C122&lt;=100,7,4),FALSE))),"")</f>
        <v/>
      </c>
      <c r="N122" s="122" t="str">
        <f t="shared" ca="1" si="5"/>
        <v/>
      </c>
      <c r="O122" s="43" t="str">
        <f ca="1">IF(O121&lt;'Print Variations'!$F$5,O121+1,IF(O121='Print Variations'!$F$5,IF('Print Variations'!$F$7=0,IF('Print Variations'!$D$5="$","",IF(IFERROR(MATCH(301,O$13:O121,0),0)&gt;0,"",301)),101),IF(O121&gt;='Print Variations'!$F$7,IF(OR('Print Variations'!$D$5="$",'Print Variations'!$D$5=0),"",IF(IFERROR(MATCH(301,O$13:O121,0),0)&gt;0,"",301)),O121+1)))</f>
        <v/>
      </c>
      <c r="P122" s="25" t="str">
        <f ca="1">IFERROR(IF(O122="","",IF(O122=301,"Sales Tax",VLOOKUP(O122,IF(O122&lt;=100,'Enter Closet Order Here'!$F:$H,'Enter Additional Product Here'!$E:$G),IF(O122&lt;=100,2,3),FALSE))),"")</f>
        <v/>
      </c>
      <c r="Q122" s="219" t="str">
        <f ca="1">IFERROR(IF(IF(O122=301,"Sales Tax",VLOOKUP(P122,IF(O122&lt;=100,'Print Here'!$W:$X,'Enter Additional Product Here'!$G:$M),IF(O122&lt;=100,2,3),FALSE))=0,"",IF(O122=301,"Sales Tax",VLOOKUP(P122,IF(O122&lt;=100,'Print Here'!$W:$X,'Enter Additional Product Here'!$G:$M),IF(O122&lt;=100,2,3),FALSE))),"")</f>
        <v/>
      </c>
      <c r="R122" s="219"/>
      <c r="S122" s="219"/>
      <c r="T122" s="219"/>
      <c r="U122" s="219"/>
      <c r="V122" s="219"/>
      <c r="W122" s="219"/>
      <c r="X122" s="121" t="str">
        <f ca="1">IFERROR(IF(O122="","",IF(O122=301,"1",VLOOKUP(O122,IF(O122&lt;=100,'Enter Closet Order Here'!$F:$H,'Enter Additional Product Here'!$E:$G),IF(O122&lt;=100,3,2),FALSE))),"")</f>
        <v/>
      </c>
      <c r="Y122" s="122" t="str">
        <f ca="1">IFERROR(IF(O122="","",IF(O122=301,'Print Variations'!$D$5,VLOOKUP(O122,IF(O122&lt;=100,'Enter Closet Order Here'!$F:$L,'Enter Additional Product Here'!$E:$H),IF(O122&lt;=100,7,4),FALSE))),"")</f>
        <v/>
      </c>
      <c r="Z122" s="122" t="str">
        <f t="shared" ca="1" si="2"/>
        <v/>
      </c>
      <c r="AD122" s="65" t="s">
        <v>141</v>
      </c>
      <c r="AE122" s="65" t="s">
        <v>1332</v>
      </c>
    </row>
    <row r="123" spans="3:31">
      <c r="C123" s="43" t="str">
        <f ca="1">IF(C122&lt;'Print Variations'!$F$5,C122+1,IF(C122='Print Variations'!$F$5,IF('Print Variations'!$F$7=0,IF('Print Variations'!$D$5="$","",IF(IFERROR(MATCH(301,C$13:C122,0),0)&gt;0,"",301)),101),IF(C122&gt;='Print Variations'!$F$7,IF(OR('Print Variations'!$D$5="$",'Print Variations'!$D$5=0),"",IF(IFERROR(MATCH(301,C$13:C122,0),0)&gt;0,"",301)),C122+1)))</f>
        <v/>
      </c>
      <c r="D123" s="25" t="str">
        <f ca="1">IFERROR(IF(C123="","",IF(C123=301,"Sales Tax",VLOOKUP(C123,IF(C123&lt;=100,'Enter Closet Order Here'!$F:$H,'Enter Additional Product Here'!$E:$G),IF(C123&lt;=100,2,3),FALSE))),"")</f>
        <v/>
      </c>
      <c r="E123" s="219" t="str">
        <f ca="1">IFERROR(IF(IF(C123=301,"Sales Tax",VLOOKUP(D123,IF(C123&lt;=100,'Print Here'!$W:$X,'Enter Additional Product Here'!$G:$M),IF(C123&lt;=100,2,3),FALSE))=0,"",IF(C123=301,"Sales Tax",VLOOKUP(D123,IF(C123&lt;=100,'Print Here'!$W:$X,'Enter Additional Product Here'!$G:$M),IF(C123&lt;=100,2,3),FALSE))),"")</f>
        <v/>
      </c>
      <c r="F123" s="219"/>
      <c r="G123" s="219"/>
      <c r="H123" s="219"/>
      <c r="I123" s="219"/>
      <c r="J123" s="219"/>
      <c r="K123" s="121" t="str">
        <f ca="1">IFERROR(IF(C123="","",IF(C123=301,"1",VLOOKUP(C123,IF(C123&lt;=100,'Enter Closet Order Here'!$F:$H,'Enter Additional Product Here'!$E:$G),IF(C123&lt;=100,3,2),FALSE))),"")</f>
        <v/>
      </c>
      <c r="L123" s="122" t="str">
        <f ca="1">IFERROR(IF(C123=301,"",VLOOKUP(D123,IF(C123&lt;=100,'Enter Closet Order Here'!$Y:$Z,'Enter Additional Product Here'!$G:$H),IF(C123&lt;=100,2,2),FALSE)),"")</f>
        <v/>
      </c>
      <c r="M123" s="122" t="str">
        <f ca="1">IFERROR(IF(C123="","",IF(C123=301,'Print Variations'!$D$5,VLOOKUP(C123,IF(C123&lt;=100,'Enter Closet Order Here'!$F:$L,'Enter Additional Product Here'!$E:$H),IF(C123&lt;=100,7,4),FALSE))),"")</f>
        <v/>
      </c>
      <c r="N123" s="122" t="str">
        <f t="shared" ca="1" si="5"/>
        <v/>
      </c>
      <c r="O123" s="43" t="str">
        <f ca="1">IF(O122&lt;'Print Variations'!$F$5,O122+1,IF(O122='Print Variations'!$F$5,IF('Print Variations'!$F$7=0,IF('Print Variations'!$D$5="$","",IF(IFERROR(MATCH(301,O$13:O122,0),0)&gt;0,"",301)),101),IF(O122&gt;='Print Variations'!$F$7,IF(OR('Print Variations'!$D$5="$",'Print Variations'!$D$5=0),"",IF(IFERROR(MATCH(301,O$13:O122,0),0)&gt;0,"",301)),O122+1)))</f>
        <v/>
      </c>
      <c r="P123" s="25" t="str">
        <f ca="1">IFERROR(IF(O123="","",IF(O123=301,"Sales Tax",VLOOKUP(O123,IF(O123&lt;=100,'Enter Closet Order Here'!$F:$H,'Enter Additional Product Here'!$E:$G),IF(O123&lt;=100,2,3),FALSE))),"")</f>
        <v/>
      </c>
      <c r="Q123" s="219" t="str">
        <f ca="1">IFERROR(IF(IF(O123=301,"Sales Tax",VLOOKUP(P123,IF(O123&lt;=100,'Print Here'!$W:$X,'Enter Additional Product Here'!$G:$M),IF(O123&lt;=100,2,3),FALSE))=0,"",IF(O123=301,"Sales Tax",VLOOKUP(P123,IF(O123&lt;=100,'Print Here'!$W:$X,'Enter Additional Product Here'!$G:$M),IF(O123&lt;=100,2,3),FALSE))),"")</f>
        <v/>
      </c>
      <c r="R123" s="219"/>
      <c r="S123" s="219"/>
      <c r="T123" s="219"/>
      <c r="U123" s="219"/>
      <c r="V123" s="219"/>
      <c r="W123" s="219"/>
      <c r="X123" s="121" t="str">
        <f ca="1">IFERROR(IF(O123="","",IF(O123=301,"1",VLOOKUP(O123,IF(O123&lt;=100,'Enter Closet Order Here'!$F:$H,'Enter Additional Product Here'!$E:$G),IF(O123&lt;=100,3,2),FALSE))),"")</f>
        <v/>
      </c>
      <c r="Y123" s="122" t="str">
        <f ca="1">IFERROR(IF(O123="","",IF(O123=301,'Print Variations'!$D$5,VLOOKUP(O123,IF(O123&lt;=100,'Enter Closet Order Here'!$F:$L,'Enter Additional Product Here'!$E:$H),IF(O123&lt;=100,7,4),FALSE))),"")</f>
        <v/>
      </c>
      <c r="Z123" s="122" t="str">
        <f t="shared" ca="1" si="2"/>
        <v/>
      </c>
      <c r="AD123" s="65" t="s">
        <v>144</v>
      </c>
      <c r="AE123" s="65" t="s">
        <v>1333</v>
      </c>
    </row>
    <row r="124" spans="3:31">
      <c r="C124" s="43" t="str">
        <f ca="1">IF(C123&lt;'Print Variations'!$F$5,C123+1,IF(C123='Print Variations'!$F$5,IF('Print Variations'!$F$7=0,IF('Print Variations'!$D$5="$","",IF(IFERROR(MATCH(301,C$13:C123,0),0)&gt;0,"",301)),101),IF(C123&gt;='Print Variations'!$F$7,IF(OR('Print Variations'!$D$5="$",'Print Variations'!$D$5=0),"",IF(IFERROR(MATCH(301,C$13:C123,0),0)&gt;0,"",301)),C123+1)))</f>
        <v/>
      </c>
      <c r="D124" s="25" t="str">
        <f ca="1">IFERROR(IF(C124="","",IF(C124=301,"Sales Tax",VLOOKUP(C124,IF(C124&lt;=100,'Enter Closet Order Here'!$F:$H,'Enter Additional Product Here'!$E:$G),IF(C124&lt;=100,2,3),FALSE))),"")</f>
        <v/>
      </c>
      <c r="E124" s="219" t="str">
        <f ca="1">IFERROR(IF(IF(C124=301,"Sales Tax",VLOOKUP(D124,IF(C124&lt;=100,'Print Here'!$W:$X,'Enter Additional Product Here'!$G:$M),IF(C124&lt;=100,2,3),FALSE))=0,"",IF(C124=301,"Sales Tax",VLOOKUP(D124,IF(C124&lt;=100,'Print Here'!$W:$X,'Enter Additional Product Here'!$G:$M),IF(C124&lt;=100,2,3),FALSE))),"")</f>
        <v/>
      </c>
      <c r="F124" s="219"/>
      <c r="G124" s="219"/>
      <c r="H124" s="219"/>
      <c r="I124" s="219"/>
      <c r="J124" s="219"/>
      <c r="K124" s="121" t="str">
        <f ca="1">IFERROR(IF(C124="","",IF(C124=301,"1",VLOOKUP(C124,IF(C124&lt;=100,'Enter Closet Order Here'!$F:$H,'Enter Additional Product Here'!$E:$G),IF(C124&lt;=100,3,2),FALSE))),"")</f>
        <v/>
      </c>
      <c r="L124" s="122" t="str">
        <f ca="1">IFERROR(IF(C124=301,"",VLOOKUP(D124,IF(C124&lt;=100,'Enter Closet Order Here'!$Y:$Z,'Enter Additional Product Here'!$G:$H),IF(C124&lt;=100,2,2),FALSE)),"")</f>
        <v/>
      </c>
      <c r="M124" s="122" t="str">
        <f ca="1">IFERROR(IF(C124="","",IF(C124=301,'Print Variations'!$D$5,VLOOKUP(C124,IF(C124&lt;=100,'Enter Closet Order Here'!$F:$L,'Enter Additional Product Here'!$E:$H),IF(C124&lt;=100,7,4),FALSE))),"")</f>
        <v/>
      </c>
      <c r="N124" s="122" t="str">
        <f t="shared" ca="1" si="5"/>
        <v/>
      </c>
      <c r="O124" s="43" t="str">
        <f ca="1">IF(O123&lt;'Print Variations'!$F$5,O123+1,IF(O123='Print Variations'!$F$5,IF('Print Variations'!$F$7=0,IF('Print Variations'!$D$5="$","",IF(IFERROR(MATCH(301,O$13:O123,0),0)&gt;0,"",301)),101),IF(O123&gt;='Print Variations'!$F$7,IF(OR('Print Variations'!$D$5="$",'Print Variations'!$D$5=0),"",IF(IFERROR(MATCH(301,O$13:O123,0),0)&gt;0,"",301)),O123+1)))</f>
        <v/>
      </c>
      <c r="P124" s="25" t="str">
        <f ca="1">IFERROR(IF(O124="","",IF(O124=301,"Sales Tax",VLOOKUP(O124,IF(O124&lt;=100,'Enter Closet Order Here'!$F:$H,'Enter Additional Product Here'!$E:$G),IF(O124&lt;=100,2,3),FALSE))),"")</f>
        <v/>
      </c>
      <c r="Q124" s="219" t="str">
        <f ca="1">IFERROR(IF(IF(O124=301,"Sales Tax",VLOOKUP(P124,IF(O124&lt;=100,'Print Here'!$W:$X,'Enter Additional Product Here'!$G:$M),IF(O124&lt;=100,2,3),FALSE))=0,"",IF(O124=301,"Sales Tax",VLOOKUP(P124,IF(O124&lt;=100,'Print Here'!$W:$X,'Enter Additional Product Here'!$G:$M),IF(O124&lt;=100,2,3),FALSE))),"")</f>
        <v/>
      </c>
      <c r="R124" s="219"/>
      <c r="S124" s="219"/>
      <c r="T124" s="219"/>
      <c r="U124" s="219"/>
      <c r="V124" s="219"/>
      <c r="W124" s="219"/>
      <c r="X124" s="121" t="str">
        <f ca="1">IFERROR(IF(O124="","",IF(O124=301,"1",VLOOKUP(O124,IF(O124&lt;=100,'Enter Closet Order Here'!$F:$H,'Enter Additional Product Here'!$E:$G),IF(O124&lt;=100,3,2),FALSE))),"")</f>
        <v/>
      </c>
      <c r="Y124" s="122" t="str">
        <f ca="1">IFERROR(IF(O124="","",IF(O124=301,'Print Variations'!$D$5,VLOOKUP(O124,IF(O124&lt;=100,'Enter Closet Order Here'!$F:$L,'Enter Additional Product Here'!$E:$H),IF(O124&lt;=100,7,4),FALSE))),"")</f>
        <v/>
      </c>
      <c r="Z124" s="122" t="str">
        <f t="shared" ca="1" si="2"/>
        <v/>
      </c>
      <c r="AD124" s="65" t="s">
        <v>147</v>
      </c>
      <c r="AE124" s="65" t="s">
        <v>1334</v>
      </c>
    </row>
    <row r="125" spans="3:31">
      <c r="C125" s="43" t="str">
        <f ca="1">IF(C124&lt;'Print Variations'!$F$5,C124+1,IF(C124='Print Variations'!$F$5,IF('Print Variations'!$F$7=0,IF('Print Variations'!$D$5="$","",IF(IFERROR(MATCH(301,C$13:C124,0),0)&gt;0,"",301)),101),IF(C124&gt;='Print Variations'!$F$7,IF(OR('Print Variations'!$D$5="$",'Print Variations'!$D$5=0),"",IF(IFERROR(MATCH(301,C$13:C124,0),0)&gt;0,"",301)),C124+1)))</f>
        <v/>
      </c>
      <c r="D125" s="25" t="str">
        <f ca="1">IFERROR(IF(C125="","",IF(C125=301,"Sales Tax",VLOOKUP(C125,IF(C125&lt;=100,'Enter Closet Order Here'!$F:$H,'Enter Additional Product Here'!$E:$G),IF(C125&lt;=100,2,3),FALSE))),"")</f>
        <v/>
      </c>
      <c r="E125" s="219" t="str">
        <f ca="1">IFERROR(IF(IF(C125=301,"Sales Tax",VLOOKUP(D125,IF(C125&lt;=100,'Print Here'!$W:$X,'Enter Additional Product Here'!$G:$M),IF(C125&lt;=100,2,3),FALSE))=0,"",IF(C125=301,"Sales Tax",VLOOKUP(D125,IF(C125&lt;=100,'Print Here'!$W:$X,'Enter Additional Product Here'!$G:$M),IF(C125&lt;=100,2,3),FALSE))),"")</f>
        <v/>
      </c>
      <c r="F125" s="219"/>
      <c r="G125" s="219"/>
      <c r="H125" s="219"/>
      <c r="I125" s="219"/>
      <c r="J125" s="219"/>
      <c r="K125" s="121" t="str">
        <f ca="1">IFERROR(IF(C125="","",IF(C125=301,"1",VLOOKUP(C125,IF(C125&lt;=100,'Enter Closet Order Here'!$F:$H,'Enter Additional Product Here'!$E:$G),IF(C125&lt;=100,3,2),FALSE))),"")</f>
        <v/>
      </c>
      <c r="L125" s="122" t="str">
        <f ca="1">IFERROR(IF(C125=301,"",VLOOKUP(D125,IF(C125&lt;=100,'Enter Closet Order Here'!$Y:$Z,'Enter Additional Product Here'!$G:$H),IF(C125&lt;=100,2,2),FALSE)),"")</f>
        <v/>
      </c>
      <c r="M125" s="122" t="str">
        <f ca="1">IFERROR(IF(C125="","",IF(C125=301,'Print Variations'!$D$5,VLOOKUP(C125,IF(C125&lt;=100,'Enter Closet Order Here'!$F:$L,'Enter Additional Product Here'!$E:$H),IF(C125&lt;=100,7,4),FALSE))),"")</f>
        <v/>
      </c>
      <c r="N125" s="122" t="str">
        <f t="shared" ca="1" si="5"/>
        <v/>
      </c>
      <c r="O125" s="43" t="str">
        <f ca="1">IF(O124&lt;'Print Variations'!$F$5,O124+1,IF(O124='Print Variations'!$F$5,IF('Print Variations'!$F$7=0,IF('Print Variations'!$D$5="$","",IF(IFERROR(MATCH(301,O$13:O124,0),0)&gt;0,"",301)),101),IF(O124&gt;='Print Variations'!$F$7,IF(OR('Print Variations'!$D$5="$",'Print Variations'!$D$5=0),"",IF(IFERROR(MATCH(301,O$13:O124,0),0)&gt;0,"",301)),O124+1)))</f>
        <v/>
      </c>
      <c r="P125" s="25" t="str">
        <f ca="1">IFERROR(IF(O125="","",IF(O125=301,"Sales Tax",VLOOKUP(O125,IF(O125&lt;=100,'Enter Closet Order Here'!$F:$H,'Enter Additional Product Here'!$E:$G),IF(O125&lt;=100,2,3),FALSE))),"")</f>
        <v/>
      </c>
      <c r="Q125" s="219" t="str">
        <f ca="1">IFERROR(IF(IF(O125=301,"Sales Tax",VLOOKUP(P125,IF(O125&lt;=100,'Print Here'!$W:$X,'Enter Additional Product Here'!$G:$M),IF(O125&lt;=100,2,3),FALSE))=0,"",IF(O125=301,"Sales Tax",VLOOKUP(P125,IF(O125&lt;=100,'Print Here'!$W:$X,'Enter Additional Product Here'!$G:$M),IF(O125&lt;=100,2,3),FALSE))),"")</f>
        <v/>
      </c>
      <c r="R125" s="219"/>
      <c r="S125" s="219"/>
      <c r="T125" s="219"/>
      <c r="U125" s="219"/>
      <c r="V125" s="219"/>
      <c r="W125" s="219"/>
      <c r="X125" s="121" t="str">
        <f ca="1">IFERROR(IF(O125="","",IF(O125=301,"1",VLOOKUP(O125,IF(O125&lt;=100,'Enter Closet Order Here'!$F:$H,'Enter Additional Product Here'!$E:$G),IF(O125&lt;=100,3,2),FALSE))),"")</f>
        <v/>
      </c>
      <c r="Y125" s="122" t="str">
        <f ca="1">IFERROR(IF(O125="","",IF(O125=301,'Print Variations'!$D$5,VLOOKUP(O125,IF(O125&lt;=100,'Enter Closet Order Here'!$F:$L,'Enter Additional Product Here'!$E:$H),IF(O125&lt;=100,7,4),FALSE))),"")</f>
        <v/>
      </c>
      <c r="Z125" s="122" t="str">
        <f t="shared" ca="1" si="2"/>
        <v/>
      </c>
      <c r="AD125" s="65" t="s">
        <v>150</v>
      </c>
      <c r="AE125" s="65" t="s">
        <v>1335</v>
      </c>
    </row>
    <row r="126" spans="3:31">
      <c r="C126" s="43" t="str">
        <f ca="1">IF(C125&lt;'Print Variations'!$F$5,C125+1,IF(C125='Print Variations'!$F$5,IF('Print Variations'!$F$7=0,IF('Print Variations'!$D$5="$","",IF(IFERROR(MATCH(301,C$13:C125,0),0)&gt;0,"",301)),101),IF(C125&gt;='Print Variations'!$F$7,IF(OR('Print Variations'!$D$5="$",'Print Variations'!$D$5=0),"",IF(IFERROR(MATCH(301,C$13:C125,0),0)&gt;0,"",301)),C125+1)))</f>
        <v/>
      </c>
      <c r="D126" s="25" t="str">
        <f ca="1">IFERROR(IF(C126="","",IF(C126=301,"Sales Tax",VLOOKUP(C126,IF(C126&lt;=100,'Enter Closet Order Here'!$F:$H,'Enter Additional Product Here'!$E:$G),IF(C126&lt;=100,2,3),FALSE))),"")</f>
        <v/>
      </c>
      <c r="E126" s="219" t="str">
        <f ca="1">IFERROR(IF(IF(C126=301,"Sales Tax",VLOOKUP(D126,IF(C126&lt;=100,'Print Here'!$W:$X,'Enter Additional Product Here'!$G:$M),IF(C126&lt;=100,2,3),FALSE))=0,"",IF(C126=301,"Sales Tax",VLOOKUP(D126,IF(C126&lt;=100,'Print Here'!$W:$X,'Enter Additional Product Here'!$G:$M),IF(C126&lt;=100,2,3),FALSE))),"")</f>
        <v/>
      </c>
      <c r="F126" s="219"/>
      <c r="G126" s="219"/>
      <c r="H126" s="219"/>
      <c r="I126" s="219"/>
      <c r="J126" s="219"/>
      <c r="K126" s="121" t="str">
        <f ca="1">IFERROR(IF(C126="","",IF(C126=301,"1",VLOOKUP(C126,IF(C126&lt;=100,'Enter Closet Order Here'!$F:$H,'Enter Additional Product Here'!$E:$G),IF(C126&lt;=100,3,2),FALSE))),"")</f>
        <v/>
      </c>
      <c r="L126" s="122" t="str">
        <f ca="1">IFERROR(IF(C126=301,"",VLOOKUP(D126,IF(C126&lt;=100,'Enter Closet Order Here'!$Y:$Z,'Enter Additional Product Here'!$G:$H),IF(C126&lt;=100,2,2),FALSE)),"")</f>
        <v/>
      </c>
      <c r="M126" s="122" t="str">
        <f ca="1">IFERROR(IF(C126="","",IF(C126=301,'Print Variations'!$D$5,VLOOKUP(C126,IF(C126&lt;=100,'Enter Closet Order Here'!$F:$L,'Enter Additional Product Here'!$E:$H),IF(C126&lt;=100,7,4),FALSE))),"")</f>
        <v/>
      </c>
      <c r="N126" s="122" t="str">
        <f t="shared" ca="1" si="5"/>
        <v/>
      </c>
      <c r="O126" s="43" t="str">
        <f ca="1">IF(O125&lt;'Print Variations'!$F$5,O125+1,IF(O125='Print Variations'!$F$5,IF('Print Variations'!$F$7=0,IF('Print Variations'!$D$5="$","",IF(IFERROR(MATCH(301,O$13:O125,0),0)&gt;0,"",301)),101),IF(O125&gt;='Print Variations'!$F$7,IF(OR('Print Variations'!$D$5="$",'Print Variations'!$D$5=0),"",IF(IFERROR(MATCH(301,O$13:O125,0),0)&gt;0,"",301)),O125+1)))</f>
        <v/>
      </c>
      <c r="P126" s="25" t="str">
        <f ca="1">IFERROR(IF(O126="","",IF(O126=301,"Sales Tax",VLOOKUP(O126,IF(O126&lt;=100,'Enter Closet Order Here'!$F:$H,'Enter Additional Product Here'!$E:$G),IF(O126&lt;=100,2,3),FALSE))),"")</f>
        <v/>
      </c>
      <c r="Q126" s="219" t="str">
        <f ca="1">IFERROR(IF(IF(O126=301,"Sales Tax",VLOOKUP(P126,IF(O126&lt;=100,'Print Here'!$W:$X,'Enter Additional Product Here'!$G:$M),IF(O126&lt;=100,2,3),FALSE))=0,"",IF(O126=301,"Sales Tax",VLOOKUP(P126,IF(O126&lt;=100,'Print Here'!$W:$X,'Enter Additional Product Here'!$G:$M),IF(O126&lt;=100,2,3),FALSE))),"")</f>
        <v/>
      </c>
      <c r="R126" s="219"/>
      <c r="S126" s="219"/>
      <c r="T126" s="219"/>
      <c r="U126" s="219"/>
      <c r="V126" s="219"/>
      <c r="W126" s="219"/>
      <c r="X126" s="121" t="str">
        <f ca="1">IFERROR(IF(O126="","",IF(O126=301,"1",VLOOKUP(O126,IF(O126&lt;=100,'Enter Closet Order Here'!$F:$H,'Enter Additional Product Here'!$E:$G),IF(O126&lt;=100,3,2),FALSE))),"")</f>
        <v/>
      </c>
      <c r="Y126" s="122" t="str">
        <f ca="1">IFERROR(IF(O126="","",IF(O126=301,'Print Variations'!$D$5,VLOOKUP(O126,IF(O126&lt;=100,'Enter Closet Order Here'!$F:$L,'Enter Additional Product Here'!$E:$H),IF(O126&lt;=100,7,4),FALSE))),"")</f>
        <v/>
      </c>
      <c r="Z126" s="122" t="str">
        <f t="shared" ca="1" si="2"/>
        <v/>
      </c>
      <c r="AD126" s="65" t="s">
        <v>153</v>
      </c>
      <c r="AE126" s="65" t="s">
        <v>1336</v>
      </c>
    </row>
    <row r="127" spans="3:31">
      <c r="C127" s="43" t="str">
        <f ca="1">IF(C126&lt;'Print Variations'!$F$5,C126+1,IF(C126='Print Variations'!$F$5,IF('Print Variations'!$F$7=0,IF('Print Variations'!$D$5="$","",IF(IFERROR(MATCH(301,C$13:C126,0),0)&gt;0,"",301)),101),IF(C126&gt;='Print Variations'!$F$7,IF(OR('Print Variations'!$D$5="$",'Print Variations'!$D$5=0),"",IF(IFERROR(MATCH(301,C$13:C126,0),0)&gt;0,"",301)),C126+1)))</f>
        <v/>
      </c>
      <c r="D127" s="25" t="str">
        <f ca="1">IFERROR(IF(C127="","",IF(C127=301,"Sales Tax",VLOOKUP(C127,IF(C127&lt;=100,'Enter Closet Order Here'!$F:$H,'Enter Additional Product Here'!$E:$G),IF(C127&lt;=100,2,3),FALSE))),"")</f>
        <v/>
      </c>
      <c r="E127" s="219" t="str">
        <f ca="1">IFERROR(IF(IF(C127=301,"Sales Tax",VLOOKUP(D127,IF(C127&lt;=100,'Print Here'!$W:$X,'Enter Additional Product Here'!$G:$M),IF(C127&lt;=100,2,3),FALSE))=0,"",IF(C127=301,"Sales Tax",VLOOKUP(D127,IF(C127&lt;=100,'Print Here'!$W:$X,'Enter Additional Product Here'!$G:$M),IF(C127&lt;=100,2,3),FALSE))),"")</f>
        <v/>
      </c>
      <c r="F127" s="219"/>
      <c r="G127" s="219"/>
      <c r="H127" s="219"/>
      <c r="I127" s="219"/>
      <c r="J127" s="219"/>
      <c r="K127" s="121" t="str">
        <f ca="1">IFERROR(IF(C127="","",IF(C127=301,"1",VLOOKUP(C127,IF(C127&lt;=100,'Enter Closet Order Here'!$F:$H,'Enter Additional Product Here'!$E:$G),IF(C127&lt;=100,3,2),FALSE))),"")</f>
        <v/>
      </c>
      <c r="L127" s="122" t="str">
        <f ca="1">IFERROR(IF(C127=301,"",VLOOKUP(D127,IF(C127&lt;=100,'Enter Closet Order Here'!$Y:$Z,'Enter Additional Product Here'!$G:$H),IF(C127&lt;=100,2,2),FALSE)),"")</f>
        <v/>
      </c>
      <c r="M127" s="122" t="str">
        <f ca="1">IFERROR(IF(C127="","",IF(C127=301,'Print Variations'!$D$5,VLOOKUP(C127,IF(C127&lt;=100,'Enter Closet Order Here'!$F:$L,'Enter Additional Product Here'!$E:$H),IF(C127&lt;=100,7,4),FALSE))),"")</f>
        <v/>
      </c>
      <c r="N127" s="122" t="str">
        <f t="shared" ca="1" si="5"/>
        <v/>
      </c>
      <c r="O127" s="43" t="str">
        <f ca="1">IF(O126&lt;'Print Variations'!$F$5,O126+1,IF(O126='Print Variations'!$F$5,IF('Print Variations'!$F$7=0,IF('Print Variations'!$D$5="$","",IF(IFERROR(MATCH(301,O$13:O126,0),0)&gt;0,"",301)),101),IF(O126&gt;='Print Variations'!$F$7,IF(OR('Print Variations'!$D$5="$",'Print Variations'!$D$5=0),"",IF(IFERROR(MATCH(301,O$13:O126,0),0)&gt;0,"",301)),O126+1)))</f>
        <v/>
      </c>
      <c r="P127" s="25" t="str">
        <f ca="1">IFERROR(IF(O127="","",IF(O127=301,"Sales Tax",VLOOKUP(O127,IF(O127&lt;=100,'Enter Closet Order Here'!$F:$H,'Enter Additional Product Here'!$E:$G),IF(O127&lt;=100,2,3),FALSE))),"")</f>
        <v/>
      </c>
      <c r="Q127" s="219" t="str">
        <f ca="1">IFERROR(IF(IF(O127=301,"Sales Tax",VLOOKUP(P127,IF(O127&lt;=100,'Print Here'!$W:$X,'Enter Additional Product Here'!$G:$M),IF(O127&lt;=100,2,3),FALSE))=0,"",IF(O127=301,"Sales Tax",VLOOKUP(P127,IF(O127&lt;=100,'Print Here'!$W:$X,'Enter Additional Product Here'!$G:$M),IF(O127&lt;=100,2,3),FALSE))),"")</f>
        <v/>
      </c>
      <c r="R127" s="219"/>
      <c r="S127" s="219"/>
      <c r="T127" s="219"/>
      <c r="U127" s="219"/>
      <c r="V127" s="219"/>
      <c r="W127" s="219"/>
      <c r="X127" s="121" t="str">
        <f ca="1">IFERROR(IF(O127="","",IF(O127=301,"1",VLOOKUP(O127,IF(O127&lt;=100,'Enter Closet Order Here'!$F:$H,'Enter Additional Product Here'!$E:$G),IF(O127&lt;=100,3,2),FALSE))),"")</f>
        <v/>
      </c>
      <c r="Y127" s="122" t="str">
        <f ca="1">IFERROR(IF(O127="","",IF(O127=301,'Print Variations'!$D$5,VLOOKUP(O127,IF(O127&lt;=100,'Enter Closet Order Here'!$F:$L,'Enter Additional Product Here'!$E:$H),IF(O127&lt;=100,7,4),FALSE))),"")</f>
        <v/>
      </c>
      <c r="Z127" s="122" t="str">
        <f t="shared" ca="1" si="2"/>
        <v/>
      </c>
      <c r="AD127" s="65" t="s">
        <v>156</v>
      </c>
      <c r="AE127" s="65" t="s">
        <v>1337</v>
      </c>
    </row>
    <row r="128" spans="3:31">
      <c r="C128" s="43" t="str">
        <f ca="1">IF(C127&lt;'Print Variations'!$F$5,C127+1,IF(C127='Print Variations'!$F$5,IF('Print Variations'!$F$7=0,IF('Print Variations'!$D$5="$","",IF(IFERROR(MATCH(301,C$13:C127,0),0)&gt;0,"",301)),101),IF(C127&gt;='Print Variations'!$F$7,IF(OR('Print Variations'!$D$5="$",'Print Variations'!$D$5=0),"",IF(IFERROR(MATCH(301,C$13:C127,0),0)&gt;0,"",301)),C127+1)))</f>
        <v/>
      </c>
      <c r="D128" s="25" t="str">
        <f ca="1">IFERROR(IF(C128="","",IF(C128=301,"Sales Tax",VLOOKUP(C128,IF(C128&lt;=100,'Enter Closet Order Here'!$F:$H,'Enter Additional Product Here'!$E:$G),IF(C128&lt;=100,2,3),FALSE))),"")</f>
        <v/>
      </c>
      <c r="E128" s="219" t="str">
        <f ca="1">IFERROR(IF(IF(C128=301,"Sales Tax",VLOOKUP(D128,IF(C128&lt;=100,'Print Here'!$W:$X,'Enter Additional Product Here'!$G:$M),IF(C128&lt;=100,2,3),FALSE))=0,"",IF(C128=301,"Sales Tax",VLOOKUP(D128,IF(C128&lt;=100,'Print Here'!$W:$X,'Enter Additional Product Here'!$G:$M),IF(C128&lt;=100,2,3),FALSE))),"")</f>
        <v/>
      </c>
      <c r="F128" s="219"/>
      <c r="G128" s="219"/>
      <c r="H128" s="219"/>
      <c r="I128" s="219"/>
      <c r="J128" s="219"/>
      <c r="K128" s="121" t="str">
        <f ca="1">IFERROR(IF(C128="","",IF(C128=301,"1",VLOOKUP(C128,IF(C128&lt;=100,'Enter Closet Order Here'!$F:$H,'Enter Additional Product Here'!$E:$G),IF(C128&lt;=100,3,2),FALSE))),"")</f>
        <v/>
      </c>
      <c r="L128" s="122" t="str">
        <f ca="1">IFERROR(IF(C128=301,"",VLOOKUP(D128,IF(C128&lt;=100,'Enter Closet Order Here'!$Y:$Z,'Enter Additional Product Here'!$G:$H),IF(C128&lt;=100,2,2),FALSE)),"")</f>
        <v/>
      </c>
      <c r="M128" s="122" t="str">
        <f ca="1">IFERROR(IF(C128="","",IF(C128=301,'Print Variations'!$D$5,VLOOKUP(C128,IF(C128&lt;=100,'Enter Closet Order Here'!$F:$L,'Enter Additional Product Here'!$E:$H),IF(C128&lt;=100,7,4),FALSE))),"")</f>
        <v/>
      </c>
      <c r="N128" s="122" t="str">
        <f t="shared" ca="1" si="5"/>
        <v/>
      </c>
      <c r="O128" s="43" t="str">
        <f ca="1">IF(O127&lt;'Print Variations'!$F$5,O127+1,IF(O127='Print Variations'!$F$5,IF('Print Variations'!$F$7=0,IF('Print Variations'!$D$5="$","",IF(IFERROR(MATCH(301,O$13:O127,0),0)&gt;0,"",301)),101),IF(O127&gt;='Print Variations'!$F$7,IF(OR('Print Variations'!$D$5="$",'Print Variations'!$D$5=0),"",IF(IFERROR(MATCH(301,O$13:O127,0),0)&gt;0,"",301)),O127+1)))</f>
        <v/>
      </c>
      <c r="P128" s="25" t="str">
        <f ca="1">IFERROR(IF(O128="","",IF(O128=301,"Sales Tax",VLOOKUP(O128,IF(O128&lt;=100,'Enter Closet Order Here'!$F:$H,'Enter Additional Product Here'!$E:$G),IF(O128&lt;=100,2,3),FALSE))),"")</f>
        <v/>
      </c>
      <c r="Q128" s="219" t="str">
        <f ca="1">IFERROR(IF(IF(O128=301,"Sales Tax",VLOOKUP(P128,IF(O128&lt;=100,'Print Here'!$W:$X,'Enter Additional Product Here'!$G:$M),IF(O128&lt;=100,2,3),FALSE))=0,"",IF(O128=301,"Sales Tax",VLOOKUP(P128,IF(O128&lt;=100,'Print Here'!$W:$X,'Enter Additional Product Here'!$G:$M),IF(O128&lt;=100,2,3),FALSE))),"")</f>
        <v/>
      </c>
      <c r="R128" s="219"/>
      <c r="S128" s="219"/>
      <c r="T128" s="219"/>
      <c r="U128" s="219"/>
      <c r="V128" s="219"/>
      <c r="W128" s="219"/>
      <c r="X128" s="121" t="str">
        <f ca="1">IFERROR(IF(O128="","",IF(O128=301,"1",VLOOKUP(O128,IF(O128&lt;=100,'Enter Closet Order Here'!$F:$H,'Enter Additional Product Here'!$E:$G),IF(O128&lt;=100,3,2),FALSE))),"")</f>
        <v/>
      </c>
      <c r="Y128" s="122" t="str">
        <f ca="1">IFERROR(IF(O128="","",IF(O128=301,'Print Variations'!$D$5,VLOOKUP(O128,IF(O128&lt;=100,'Enter Closet Order Here'!$F:$L,'Enter Additional Product Here'!$E:$H),IF(O128&lt;=100,7,4),FALSE))),"")</f>
        <v/>
      </c>
      <c r="Z128" s="122" t="str">
        <f t="shared" ca="1" si="2"/>
        <v/>
      </c>
      <c r="AD128" s="65" t="s">
        <v>159</v>
      </c>
      <c r="AE128" s="65" t="s">
        <v>1338</v>
      </c>
    </row>
    <row r="129" spans="3:31">
      <c r="C129" s="43" t="str">
        <f ca="1">IF(C128&lt;'Print Variations'!$F$5,C128+1,IF(C128='Print Variations'!$F$5,IF('Print Variations'!$F$7=0,IF('Print Variations'!$D$5="$","",IF(IFERROR(MATCH(301,C$13:C128,0),0)&gt;0,"",301)),101),IF(C128&gt;='Print Variations'!$F$7,IF(OR('Print Variations'!$D$5="$",'Print Variations'!$D$5=0),"",IF(IFERROR(MATCH(301,C$13:C128,0),0)&gt;0,"",301)),C128+1)))</f>
        <v/>
      </c>
      <c r="D129" s="25" t="str">
        <f ca="1">IFERROR(IF(C129="","",IF(C129=301,"Sales Tax",VLOOKUP(C129,IF(C129&lt;=100,'Enter Closet Order Here'!$F:$H,'Enter Additional Product Here'!$E:$G),IF(C129&lt;=100,2,3),FALSE))),"")</f>
        <v/>
      </c>
      <c r="E129" s="219" t="str">
        <f ca="1">IFERROR(IF(IF(C129=301,"Sales Tax",VLOOKUP(D129,IF(C129&lt;=100,'Print Here'!$W:$X,'Enter Additional Product Here'!$G:$M),IF(C129&lt;=100,2,3),FALSE))=0,"",IF(C129=301,"Sales Tax",VLOOKUP(D129,IF(C129&lt;=100,'Print Here'!$W:$X,'Enter Additional Product Here'!$G:$M),IF(C129&lt;=100,2,3),FALSE))),"")</f>
        <v/>
      </c>
      <c r="F129" s="219"/>
      <c r="G129" s="219"/>
      <c r="H129" s="219"/>
      <c r="I129" s="219"/>
      <c r="J129" s="219"/>
      <c r="K129" s="121" t="str">
        <f ca="1">IFERROR(IF(C129="","",IF(C129=301,"1",VLOOKUP(C129,IF(C129&lt;=100,'Enter Closet Order Here'!$F:$H,'Enter Additional Product Here'!$E:$G),IF(C129&lt;=100,3,2),FALSE))),"")</f>
        <v/>
      </c>
      <c r="L129" s="122" t="str">
        <f ca="1">IFERROR(IF(C129=301,"",VLOOKUP(D129,IF(C129&lt;=100,'Enter Closet Order Here'!$Y:$Z,'Enter Additional Product Here'!$G:$H),IF(C129&lt;=100,2,2),FALSE)),"")</f>
        <v/>
      </c>
      <c r="M129" s="122" t="str">
        <f ca="1">IFERROR(IF(C129="","",IF(C129=301,'Print Variations'!$D$5,VLOOKUP(C129,IF(C129&lt;=100,'Enter Closet Order Here'!$F:$L,'Enter Additional Product Here'!$E:$H),IF(C129&lt;=100,7,4),FALSE))),"")</f>
        <v/>
      </c>
      <c r="N129" s="122" t="str">
        <f t="shared" ca="1" si="5"/>
        <v/>
      </c>
      <c r="O129" s="43" t="str">
        <f ca="1">IF(O128&lt;'Print Variations'!$F$5,O128+1,IF(O128='Print Variations'!$F$5,IF('Print Variations'!$F$7=0,IF('Print Variations'!$D$5="$","",IF(IFERROR(MATCH(301,O$13:O128,0),0)&gt;0,"",301)),101),IF(O128&gt;='Print Variations'!$F$7,IF(OR('Print Variations'!$D$5="$",'Print Variations'!$D$5=0),"",IF(IFERROR(MATCH(301,O$13:O128,0),0)&gt;0,"",301)),O128+1)))</f>
        <v/>
      </c>
      <c r="P129" s="25" t="str">
        <f ca="1">IFERROR(IF(O129="","",IF(O129=301,"Sales Tax",VLOOKUP(O129,IF(O129&lt;=100,'Enter Closet Order Here'!$F:$H,'Enter Additional Product Here'!$E:$G),IF(O129&lt;=100,2,3),FALSE))),"")</f>
        <v/>
      </c>
      <c r="Q129" s="219" t="str">
        <f ca="1">IFERROR(IF(IF(O129=301,"Sales Tax",VLOOKUP(P129,IF(O129&lt;=100,'Print Here'!$W:$X,'Enter Additional Product Here'!$G:$M),IF(O129&lt;=100,2,3),FALSE))=0,"",IF(O129=301,"Sales Tax",VLOOKUP(P129,IF(O129&lt;=100,'Print Here'!$W:$X,'Enter Additional Product Here'!$G:$M),IF(O129&lt;=100,2,3),FALSE))),"")</f>
        <v/>
      </c>
      <c r="R129" s="219"/>
      <c r="S129" s="219"/>
      <c r="T129" s="219"/>
      <c r="U129" s="219"/>
      <c r="V129" s="219"/>
      <c r="W129" s="219"/>
      <c r="X129" s="121" t="str">
        <f ca="1">IFERROR(IF(O129="","",IF(O129=301,"1",VLOOKUP(O129,IF(O129&lt;=100,'Enter Closet Order Here'!$F:$H,'Enter Additional Product Here'!$E:$G),IF(O129&lt;=100,3,2),FALSE))),"")</f>
        <v/>
      </c>
      <c r="Y129" s="122" t="str">
        <f ca="1">IFERROR(IF(O129="","",IF(O129=301,'Print Variations'!$D$5,VLOOKUP(O129,IF(O129&lt;=100,'Enter Closet Order Here'!$F:$L,'Enter Additional Product Here'!$E:$H),IF(O129&lt;=100,7,4),FALSE))),"")</f>
        <v/>
      </c>
      <c r="Z129" s="122" t="str">
        <f t="shared" ca="1" si="2"/>
        <v/>
      </c>
      <c r="AD129" s="65" t="s">
        <v>162</v>
      </c>
      <c r="AE129" s="65" t="s">
        <v>1339</v>
      </c>
    </row>
    <row r="130" spans="3:31">
      <c r="C130" s="43" t="str">
        <f ca="1">IF(C129&lt;'Print Variations'!$F$5,C129+1,IF(C129='Print Variations'!$F$5,IF('Print Variations'!$F$7=0,IF('Print Variations'!$D$5="$","",IF(IFERROR(MATCH(301,C$13:C129,0),0)&gt;0,"",301)),101),IF(C129&gt;='Print Variations'!$F$7,IF(OR('Print Variations'!$D$5="$",'Print Variations'!$D$5=0),"",IF(IFERROR(MATCH(301,C$13:C129,0),0)&gt;0,"",301)),C129+1)))</f>
        <v/>
      </c>
      <c r="D130" s="25" t="str">
        <f ca="1">IFERROR(IF(C130="","",IF(C130=301,"Sales Tax",VLOOKUP(C130,IF(C130&lt;=100,'Enter Closet Order Here'!$F:$H,'Enter Additional Product Here'!$E:$G),IF(C130&lt;=100,2,3),FALSE))),"")</f>
        <v/>
      </c>
      <c r="E130" s="219" t="str">
        <f ca="1">IFERROR(IF(IF(C130=301,"Sales Tax",VLOOKUP(D130,IF(C130&lt;=100,'Print Here'!$W:$X,'Enter Additional Product Here'!$G:$M),IF(C130&lt;=100,2,3),FALSE))=0,"",IF(C130=301,"Sales Tax",VLOOKUP(D130,IF(C130&lt;=100,'Print Here'!$W:$X,'Enter Additional Product Here'!$G:$M),IF(C130&lt;=100,2,3),FALSE))),"")</f>
        <v/>
      </c>
      <c r="F130" s="219"/>
      <c r="G130" s="219"/>
      <c r="H130" s="219"/>
      <c r="I130" s="219"/>
      <c r="J130" s="219"/>
      <c r="K130" s="121" t="str">
        <f ca="1">IFERROR(IF(C130="","",IF(C130=301,"1",VLOOKUP(C130,IF(C130&lt;=100,'Enter Closet Order Here'!$F:$H,'Enter Additional Product Here'!$E:$G),IF(C130&lt;=100,3,2),FALSE))),"")</f>
        <v/>
      </c>
      <c r="L130" s="122" t="str">
        <f ca="1">IFERROR(IF(C130=301,"",VLOOKUP(D130,IF(C130&lt;=100,'Enter Closet Order Here'!$Y:$Z,'Enter Additional Product Here'!$G:$H),IF(C130&lt;=100,2,2),FALSE)),"")</f>
        <v/>
      </c>
      <c r="M130" s="122" t="str">
        <f ca="1">IFERROR(IF(C130="","",IF(C130=301,'Print Variations'!$D$5,VLOOKUP(C130,IF(C130&lt;=100,'Enter Closet Order Here'!$F:$L,'Enter Additional Product Here'!$E:$H),IF(C130&lt;=100,7,4),FALSE))),"")</f>
        <v/>
      </c>
      <c r="N130" s="122" t="str">
        <f t="shared" ca="1" si="5"/>
        <v/>
      </c>
      <c r="O130" s="43" t="str">
        <f ca="1">IF(O129&lt;'Print Variations'!$F$5,O129+1,IF(O129='Print Variations'!$F$5,IF('Print Variations'!$F$7=0,IF('Print Variations'!$D$5="$","",IF(IFERROR(MATCH(301,O$13:O129,0),0)&gt;0,"",301)),101),IF(O129&gt;='Print Variations'!$F$7,IF(OR('Print Variations'!$D$5="$",'Print Variations'!$D$5=0),"",IF(IFERROR(MATCH(301,O$13:O129,0),0)&gt;0,"",301)),O129+1)))</f>
        <v/>
      </c>
      <c r="P130" s="25" t="str">
        <f ca="1">IFERROR(IF(O130="","",IF(O130=301,"Sales Tax",VLOOKUP(O130,IF(O130&lt;=100,'Enter Closet Order Here'!$F:$H,'Enter Additional Product Here'!$E:$G),IF(O130&lt;=100,2,3),FALSE))),"")</f>
        <v/>
      </c>
      <c r="Q130" s="219" t="str">
        <f ca="1">IFERROR(IF(IF(O130=301,"Sales Tax",VLOOKUP(P130,IF(O130&lt;=100,'Print Here'!$W:$X,'Enter Additional Product Here'!$G:$M),IF(O130&lt;=100,2,3),FALSE))=0,"",IF(O130=301,"Sales Tax",VLOOKUP(P130,IF(O130&lt;=100,'Print Here'!$W:$X,'Enter Additional Product Here'!$G:$M),IF(O130&lt;=100,2,3),FALSE))),"")</f>
        <v/>
      </c>
      <c r="R130" s="219"/>
      <c r="S130" s="219"/>
      <c r="T130" s="219"/>
      <c r="U130" s="219"/>
      <c r="V130" s="219"/>
      <c r="W130" s="219"/>
      <c r="X130" s="121" t="str">
        <f ca="1">IFERROR(IF(O130="","",IF(O130=301,"1",VLOOKUP(O130,IF(O130&lt;=100,'Enter Closet Order Here'!$F:$H,'Enter Additional Product Here'!$E:$G),IF(O130&lt;=100,3,2),FALSE))),"")</f>
        <v/>
      </c>
      <c r="Y130" s="122" t="str">
        <f ca="1">IFERROR(IF(O130="","",IF(O130=301,'Print Variations'!$D$5,VLOOKUP(O130,IF(O130&lt;=100,'Enter Closet Order Here'!$F:$L,'Enter Additional Product Here'!$E:$H),IF(O130&lt;=100,7,4),FALSE))),"")</f>
        <v/>
      </c>
      <c r="Z130" s="122" t="str">
        <f t="shared" ca="1" si="2"/>
        <v/>
      </c>
      <c r="AD130" s="65" t="s">
        <v>165</v>
      </c>
      <c r="AE130" s="65" t="s">
        <v>1340</v>
      </c>
    </row>
    <row r="131" spans="3:31">
      <c r="C131" s="43" t="str">
        <f ca="1">IF(C130&lt;'Print Variations'!$F$5,C130+1,IF(C130='Print Variations'!$F$5,IF('Print Variations'!$F$7=0,IF('Print Variations'!$D$5="$","",IF(IFERROR(MATCH(301,C$13:C130,0),0)&gt;0,"",301)),101),IF(C130&gt;='Print Variations'!$F$7,IF(OR('Print Variations'!$D$5="$",'Print Variations'!$D$5=0),"",IF(IFERROR(MATCH(301,C$13:C130,0),0)&gt;0,"",301)),C130+1)))</f>
        <v/>
      </c>
      <c r="D131" s="25" t="str">
        <f ca="1">IFERROR(IF(C131="","",IF(C131=301,"Sales Tax",VLOOKUP(C131,IF(C131&lt;=100,'Enter Closet Order Here'!$F:$H,'Enter Additional Product Here'!$E:$G),IF(C131&lt;=100,2,3),FALSE))),"")</f>
        <v/>
      </c>
      <c r="E131" s="219" t="str">
        <f ca="1">IFERROR(IF(IF(C131=301,"Sales Tax",VLOOKUP(D131,IF(C131&lt;=100,'Print Here'!$W:$X,'Enter Additional Product Here'!$G:$M),IF(C131&lt;=100,2,3),FALSE))=0,"",IF(C131=301,"Sales Tax",VLOOKUP(D131,IF(C131&lt;=100,'Print Here'!$W:$X,'Enter Additional Product Here'!$G:$M),IF(C131&lt;=100,2,3),FALSE))),"")</f>
        <v/>
      </c>
      <c r="F131" s="219"/>
      <c r="G131" s="219"/>
      <c r="H131" s="219"/>
      <c r="I131" s="219"/>
      <c r="J131" s="219"/>
      <c r="K131" s="121" t="str">
        <f ca="1">IFERROR(IF(C131="","",IF(C131=301,"1",VLOOKUP(C131,IF(C131&lt;=100,'Enter Closet Order Here'!$F:$H,'Enter Additional Product Here'!$E:$G),IF(C131&lt;=100,3,2),FALSE))),"")</f>
        <v/>
      </c>
      <c r="L131" s="122" t="str">
        <f ca="1">IFERROR(IF(C131=301,"",VLOOKUP(D131,IF(C131&lt;=100,'Enter Closet Order Here'!$Y:$Z,'Enter Additional Product Here'!$G:$H),IF(C131&lt;=100,2,2),FALSE)),"")</f>
        <v/>
      </c>
      <c r="M131" s="122" t="str">
        <f ca="1">IFERROR(IF(C131="","",IF(C131=301,'Print Variations'!$D$5,VLOOKUP(C131,IF(C131&lt;=100,'Enter Closet Order Here'!$F:$L,'Enter Additional Product Here'!$E:$H),IF(C131&lt;=100,7,4),FALSE))),"")</f>
        <v/>
      </c>
      <c r="N131" s="122" t="str">
        <f t="shared" ca="1" si="5"/>
        <v/>
      </c>
      <c r="O131" s="43" t="str">
        <f ca="1">IF(O130&lt;'Print Variations'!$F$5,O130+1,IF(O130='Print Variations'!$F$5,IF('Print Variations'!$F$7=0,IF('Print Variations'!$D$5="$","",IF(IFERROR(MATCH(301,O$13:O130,0),0)&gt;0,"",301)),101),IF(O130&gt;='Print Variations'!$F$7,IF(OR('Print Variations'!$D$5="$",'Print Variations'!$D$5=0),"",IF(IFERROR(MATCH(301,O$13:O130,0),0)&gt;0,"",301)),O130+1)))</f>
        <v/>
      </c>
      <c r="P131" s="25" t="str">
        <f ca="1">IFERROR(IF(O131="","",IF(O131=301,"Sales Tax",VLOOKUP(O131,IF(O131&lt;=100,'Enter Closet Order Here'!$F:$H,'Enter Additional Product Here'!$E:$G),IF(O131&lt;=100,2,3),FALSE))),"")</f>
        <v/>
      </c>
      <c r="Q131" s="219" t="str">
        <f ca="1">IFERROR(IF(IF(O131=301,"Sales Tax",VLOOKUP(P131,IF(O131&lt;=100,'Print Here'!$W:$X,'Enter Additional Product Here'!$G:$M),IF(O131&lt;=100,2,3),FALSE))=0,"",IF(O131=301,"Sales Tax",VLOOKUP(P131,IF(O131&lt;=100,'Print Here'!$W:$X,'Enter Additional Product Here'!$G:$M),IF(O131&lt;=100,2,3),FALSE))),"")</f>
        <v/>
      </c>
      <c r="R131" s="219"/>
      <c r="S131" s="219"/>
      <c r="T131" s="219"/>
      <c r="U131" s="219"/>
      <c r="V131" s="219"/>
      <c r="W131" s="219"/>
      <c r="X131" s="121" t="str">
        <f ca="1">IFERROR(IF(O131="","",IF(O131=301,"1",VLOOKUP(O131,IF(O131&lt;=100,'Enter Closet Order Here'!$F:$H,'Enter Additional Product Here'!$E:$G),IF(O131&lt;=100,3,2),FALSE))),"")</f>
        <v/>
      </c>
      <c r="Y131" s="122" t="str">
        <f ca="1">IFERROR(IF(O131="","",IF(O131=301,'Print Variations'!$D$5,VLOOKUP(O131,IF(O131&lt;=100,'Enter Closet Order Here'!$F:$L,'Enter Additional Product Here'!$E:$H),IF(O131&lt;=100,7,4),FALSE))),"")</f>
        <v/>
      </c>
      <c r="Z131" s="122" t="str">
        <f t="shared" ca="1" si="2"/>
        <v/>
      </c>
      <c r="AD131" s="65" t="s">
        <v>168</v>
      </c>
      <c r="AE131" s="65" t="s">
        <v>1341</v>
      </c>
    </row>
    <row r="132" spans="3:31">
      <c r="C132" s="43" t="str">
        <f ca="1">IF(C131&lt;'Print Variations'!$F$5,C131+1,IF(C131='Print Variations'!$F$5,IF('Print Variations'!$F$7=0,IF('Print Variations'!$D$5="$","",IF(IFERROR(MATCH(301,C$13:C131,0),0)&gt;0,"",301)),101),IF(C131&gt;='Print Variations'!$F$7,IF(OR('Print Variations'!$D$5="$",'Print Variations'!$D$5=0),"",IF(IFERROR(MATCH(301,C$13:C131,0),0)&gt;0,"",301)),C131+1)))</f>
        <v/>
      </c>
      <c r="D132" s="25" t="str">
        <f ca="1">IFERROR(IF(C132="","",IF(C132=301,"Sales Tax",VLOOKUP(C132,IF(C132&lt;=100,'Enter Closet Order Here'!$F:$H,'Enter Additional Product Here'!$E:$G),IF(C132&lt;=100,2,3),FALSE))),"")</f>
        <v/>
      </c>
      <c r="E132" s="219" t="str">
        <f ca="1">IFERROR(IF(IF(C132=301,"Sales Tax",VLOOKUP(D132,IF(C132&lt;=100,'Print Here'!$W:$X,'Enter Additional Product Here'!$G:$M),IF(C132&lt;=100,2,3),FALSE))=0,"",IF(C132=301,"Sales Tax",VLOOKUP(D132,IF(C132&lt;=100,'Print Here'!$W:$X,'Enter Additional Product Here'!$G:$M),IF(C132&lt;=100,2,3),FALSE))),"")</f>
        <v/>
      </c>
      <c r="F132" s="219"/>
      <c r="G132" s="219"/>
      <c r="H132" s="219"/>
      <c r="I132" s="219"/>
      <c r="J132" s="219"/>
      <c r="K132" s="121" t="str">
        <f ca="1">IFERROR(IF(C132="","",IF(C132=301,"1",VLOOKUP(C132,IF(C132&lt;=100,'Enter Closet Order Here'!$F:$H,'Enter Additional Product Here'!$E:$G),IF(C132&lt;=100,3,2),FALSE))),"")</f>
        <v/>
      </c>
      <c r="L132" s="122" t="str">
        <f ca="1">IFERROR(IF(C132=301,"",VLOOKUP(D132,IF(C132&lt;=100,'Enter Closet Order Here'!$Y:$Z,'Enter Additional Product Here'!$G:$H),IF(C132&lt;=100,2,2),FALSE)),"")</f>
        <v/>
      </c>
      <c r="M132" s="122" t="str">
        <f ca="1">IFERROR(IF(C132="","",IF(C132=301,'Print Variations'!$D$5,VLOOKUP(C132,IF(C132&lt;=100,'Enter Closet Order Here'!$F:$L,'Enter Additional Product Here'!$E:$H),IF(C132&lt;=100,7,4),FALSE))),"")</f>
        <v/>
      </c>
      <c r="N132" s="122" t="str">
        <f t="shared" ca="1" si="5"/>
        <v/>
      </c>
      <c r="O132" s="43" t="str">
        <f ca="1">IF(O131&lt;'Print Variations'!$F$5,O131+1,IF(O131='Print Variations'!$F$5,IF('Print Variations'!$F$7=0,IF('Print Variations'!$D$5="$","",IF(IFERROR(MATCH(301,O$13:O131,0),0)&gt;0,"",301)),101),IF(O131&gt;='Print Variations'!$F$7,IF(OR('Print Variations'!$D$5="$",'Print Variations'!$D$5=0),"",IF(IFERROR(MATCH(301,O$13:O131,0),0)&gt;0,"",301)),O131+1)))</f>
        <v/>
      </c>
      <c r="P132" s="25" t="str">
        <f ca="1">IFERROR(IF(O132="","",IF(O132=301,"Sales Tax",VLOOKUP(O132,IF(O132&lt;=100,'Enter Closet Order Here'!$F:$H,'Enter Additional Product Here'!$E:$G),IF(O132&lt;=100,2,3),FALSE))),"")</f>
        <v/>
      </c>
      <c r="Q132" s="219" t="str">
        <f ca="1">IFERROR(IF(IF(O132=301,"Sales Tax",VLOOKUP(P132,IF(O132&lt;=100,'Print Here'!$W:$X,'Enter Additional Product Here'!$G:$M),IF(O132&lt;=100,2,3),FALSE))=0,"",IF(O132=301,"Sales Tax",VLOOKUP(P132,IF(O132&lt;=100,'Print Here'!$W:$X,'Enter Additional Product Here'!$G:$M),IF(O132&lt;=100,2,3),FALSE))),"")</f>
        <v/>
      </c>
      <c r="R132" s="219"/>
      <c r="S132" s="219"/>
      <c r="T132" s="219"/>
      <c r="U132" s="219"/>
      <c r="V132" s="219"/>
      <c r="W132" s="219"/>
      <c r="X132" s="121" t="str">
        <f ca="1">IFERROR(IF(O132="","",IF(O132=301,"1",VLOOKUP(O132,IF(O132&lt;=100,'Enter Closet Order Here'!$F:$H,'Enter Additional Product Here'!$E:$G),IF(O132&lt;=100,3,2),FALSE))),"")</f>
        <v/>
      </c>
      <c r="Y132" s="122" t="str">
        <f ca="1">IFERROR(IF(O132="","",IF(O132=301,'Print Variations'!$D$5,VLOOKUP(O132,IF(O132&lt;=100,'Enter Closet Order Here'!$F:$L,'Enter Additional Product Here'!$E:$H),IF(O132&lt;=100,7,4),FALSE))),"")</f>
        <v/>
      </c>
      <c r="Z132" s="122" t="str">
        <f t="shared" ca="1" si="2"/>
        <v/>
      </c>
      <c r="AD132" s="65" t="s">
        <v>171</v>
      </c>
      <c r="AE132" s="65" t="s">
        <v>1342</v>
      </c>
    </row>
    <row r="133" spans="3:31">
      <c r="C133" s="43" t="str">
        <f ca="1">IF(C132&lt;'Print Variations'!$F$5,C132+1,IF(C132='Print Variations'!$F$5,IF('Print Variations'!$F$7=0,IF('Print Variations'!$D$5="$","",IF(IFERROR(MATCH(301,C$13:C132,0),0)&gt;0,"",301)),101),IF(C132&gt;='Print Variations'!$F$7,IF(OR('Print Variations'!$D$5="$",'Print Variations'!$D$5=0),"",IF(IFERROR(MATCH(301,C$13:C132,0),0)&gt;0,"",301)),C132+1)))</f>
        <v/>
      </c>
      <c r="D133" s="25" t="str">
        <f ca="1">IFERROR(IF(C133="","",IF(C133=301,"Sales Tax",VLOOKUP(C133,IF(C133&lt;=100,'Enter Closet Order Here'!$F:$H,'Enter Additional Product Here'!$E:$G),IF(C133&lt;=100,2,3),FALSE))),"")</f>
        <v/>
      </c>
      <c r="E133" s="219" t="str">
        <f ca="1">IFERROR(IF(IF(C133=301,"Sales Tax",VLOOKUP(D133,IF(C133&lt;=100,'Print Here'!$W:$X,'Enter Additional Product Here'!$G:$M),IF(C133&lt;=100,2,3),FALSE))=0,"",IF(C133=301,"Sales Tax",VLOOKUP(D133,IF(C133&lt;=100,'Print Here'!$W:$X,'Enter Additional Product Here'!$G:$M),IF(C133&lt;=100,2,3),FALSE))),"")</f>
        <v/>
      </c>
      <c r="F133" s="219"/>
      <c r="G133" s="219"/>
      <c r="H133" s="219"/>
      <c r="I133" s="219"/>
      <c r="J133" s="219"/>
      <c r="K133" s="121" t="str">
        <f ca="1">IFERROR(IF(C133="","",IF(C133=301,"1",VLOOKUP(C133,IF(C133&lt;=100,'Enter Closet Order Here'!$F:$H,'Enter Additional Product Here'!$E:$G),IF(C133&lt;=100,3,2),FALSE))),"")</f>
        <v/>
      </c>
      <c r="L133" s="122" t="str">
        <f ca="1">IFERROR(IF(C133=301,"",VLOOKUP(D133,IF(C133&lt;=100,'Enter Closet Order Here'!$Y:$Z,'Enter Additional Product Here'!$G:$H),IF(C133&lt;=100,2,2),FALSE)),"")</f>
        <v/>
      </c>
      <c r="M133" s="122" t="str">
        <f ca="1">IFERROR(IF(C133="","",IF(C133=301,'Print Variations'!$D$5,VLOOKUP(C133,IF(C133&lt;=100,'Enter Closet Order Here'!$F:$L,'Enter Additional Product Here'!$E:$H),IF(C133&lt;=100,7,4),FALSE))),"")</f>
        <v/>
      </c>
      <c r="N133" s="122" t="str">
        <f t="shared" ca="1" si="5"/>
        <v/>
      </c>
      <c r="O133" s="43" t="str">
        <f ca="1">IF(O132&lt;'Print Variations'!$F$5,O132+1,IF(O132='Print Variations'!$F$5,IF('Print Variations'!$F$7=0,IF('Print Variations'!$D$5="$","",IF(IFERROR(MATCH(301,O$13:O132,0),0)&gt;0,"",301)),101),IF(O132&gt;='Print Variations'!$F$7,IF(OR('Print Variations'!$D$5="$",'Print Variations'!$D$5=0),"",IF(IFERROR(MATCH(301,O$13:O132,0),0)&gt;0,"",301)),O132+1)))</f>
        <v/>
      </c>
      <c r="P133" s="25" t="str">
        <f ca="1">IFERROR(IF(O133="","",IF(O133=301,"Sales Tax",VLOOKUP(O133,IF(O133&lt;=100,'Enter Closet Order Here'!$F:$H,'Enter Additional Product Here'!$E:$G),IF(O133&lt;=100,2,3),FALSE))),"")</f>
        <v/>
      </c>
      <c r="Q133" s="219" t="str">
        <f ca="1">IFERROR(IF(IF(O133=301,"Sales Tax",VLOOKUP(P133,IF(O133&lt;=100,'Print Here'!$W:$X,'Enter Additional Product Here'!$G:$M),IF(O133&lt;=100,2,3),FALSE))=0,"",IF(O133=301,"Sales Tax",VLOOKUP(P133,IF(O133&lt;=100,'Print Here'!$W:$X,'Enter Additional Product Here'!$G:$M),IF(O133&lt;=100,2,3),FALSE))),"")</f>
        <v/>
      </c>
      <c r="R133" s="219"/>
      <c r="S133" s="219"/>
      <c r="T133" s="219"/>
      <c r="U133" s="219"/>
      <c r="V133" s="219"/>
      <c r="W133" s="219"/>
      <c r="X133" s="121" t="str">
        <f ca="1">IFERROR(IF(O133="","",IF(O133=301,"1",VLOOKUP(O133,IF(O133&lt;=100,'Enter Closet Order Here'!$F:$H,'Enter Additional Product Here'!$E:$G),IF(O133&lt;=100,3,2),FALSE))),"")</f>
        <v/>
      </c>
      <c r="Y133" s="122" t="str">
        <f ca="1">IFERROR(IF(O133="","",IF(O133=301,'Print Variations'!$D$5,VLOOKUP(O133,IF(O133&lt;=100,'Enter Closet Order Here'!$F:$L,'Enter Additional Product Here'!$E:$H),IF(O133&lt;=100,7,4),FALSE))),"")</f>
        <v/>
      </c>
      <c r="Z133" s="122" t="str">
        <f t="shared" ca="1" si="2"/>
        <v/>
      </c>
      <c r="AD133" s="65" t="s">
        <v>174</v>
      </c>
      <c r="AE133" s="65" t="s">
        <v>1343</v>
      </c>
    </row>
    <row r="134" spans="3:31">
      <c r="C134" s="43" t="str">
        <f ca="1">IF(C133&lt;'Print Variations'!$F$5,C133+1,IF(C133='Print Variations'!$F$5,IF('Print Variations'!$F$7=0,IF('Print Variations'!$D$5="$","",IF(IFERROR(MATCH(301,C$13:C133,0),0)&gt;0,"",301)),101),IF(C133&gt;='Print Variations'!$F$7,IF(OR('Print Variations'!$D$5="$",'Print Variations'!$D$5=0),"",IF(IFERROR(MATCH(301,C$13:C133,0),0)&gt;0,"",301)),C133+1)))</f>
        <v/>
      </c>
      <c r="D134" s="25" t="str">
        <f ca="1">IFERROR(IF(C134="","",IF(C134=301,"Sales Tax",VLOOKUP(C134,IF(C134&lt;=100,'Enter Closet Order Here'!$F:$H,'Enter Additional Product Here'!$E:$G),IF(C134&lt;=100,2,3),FALSE))),"")</f>
        <v/>
      </c>
      <c r="E134" s="219" t="str">
        <f ca="1">IFERROR(IF(IF(C134=301,"Sales Tax",VLOOKUP(D134,IF(C134&lt;=100,'Print Here'!$W:$X,'Enter Additional Product Here'!$G:$M),IF(C134&lt;=100,2,3),FALSE))=0,"",IF(C134=301,"Sales Tax",VLOOKUP(D134,IF(C134&lt;=100,'Print Here'!$W:$X,'Enter Additional Product Here'!$G:$M),IF(C134&lt;=100,2,3),FALSE))),"")</f>
        <v/>
      </c>
      <c r="F134" s="219"/>
      <c r="G134" s="219"/>
      <c r="H134" s="219"/>
      <c r="I134" s="219"/>
      <c r="J134" s="219"/>
      <c r="K134" s="121" t="str">
        <f ca="1">IFERROR(IF(C134="","",IF(C134=301,"1",VLOOKUP(C134,IF(C134&lt;=100,'Enter Closet Order Here'!$F:$H,'Enter Additional Product Here'!$E:$G),IF(C134&lt;=100,3,2),FALSE))),"")</f>
        <v/>
      </c>
      <c r="L134" s="122" t="str">
        <f ca="1">IFERROR(IF(C134=301,"",VLOOKUP(D134,IF(C134&lt;=100,'Enter Closet Order Here'!$Y:$Z,'Enter Additional Product Here'!$G:$H),IF(C134&lt;=100,2,2),FALSE)),"")</f>
        <v/>
      </c>
      <c r="M134" s="122" t="str">
        <f ca="1">IFERROR(IF(C134="","",IF(C134=301,'Print Variations'!$D$5,VLOOKUP(C134,IF(C134&lt;=100,'Enter Closet Order Here'!$F:$L,'Enter Additional Product Here'!$E:$H),IF(C134&lt;=100,7,4),FALSE))),"")</f>
        <v/>
      </c>
      <c r="N134" s="122" t="str">
        <f t="shared" ca="1" si="5"/>
        <v/>
      </c>
      <c r="O134" s="43" t="str">
        <f ca="1">IF(O133&lt;'Print Variations'!$F$5,O133+1,IF(O133='Print Variations'!$F$5,IF('Print Variations'!$F$7=0,IF('Print Variations'!$D$5="$","",IF(IFERROR(MATCH(301,O$13:O133,0),0)&gt;0,"",301)),101),IF(O133&gt;='Print Variations'!$F$7,IF(OR('Print Variations'!$D$5="$",'Print Variations'!$D$5=0),"",IF(IFERROR(MATCH(301,O$13:O133,0),0)&gt;0,"",301)),O133+1)))</f>
        <v/>
      </c>
      <c r="P134" s="25" t="str">
        <f ca="1">IFERROR(IF(O134="","",IF(O134=301,"Sales Tax",VLOOKUP(O134,IF(O134&lt;=100,'Enter Closet Order Here'!$F:$H,'Enter Additional Product Here'!$E:$G),IF(O134&lt;=100,2,3),FALSE))),"")</f>
        <v/>
      </c>
      <c r="Q134" s="219" t="str">
        <f ca="1">IFERROR(IF(IF(O134=301,"Sales Tax",VLOOKUP(P134,IF(O134&lt;=100,'Print Here'!$W:$X,'Enter Additional Product Here'!$G:$M),IF(O134&lt;=100,2,3),FALSE))=0,"",IF(O134=301,"Sales Tax",VLOOKUP(P134,IF(O134&lt;=100,'Print Here'!$W:$X,'Enter Additional Product Here'!$G:$M),IF(O134&lt;=100,2,3),FALSE))),"")</f>
        <v/>
      </c>
      <c r="R134" s="219"/>
      <c r="S134" s="219"/>
      <c r="T134" s="219"/>
      <c r="U134" s="219"/>
      <c r="V134" s="219"/>
      <c r="W134" s="219"/>
      <c r="X134" s="121" t="str">
        <f ca="1">IFERROR(IF(O134="","",IF(O134=301,"1",VLOOKUP(O134,IF(O134&lt;=100,'Enter Closet Order Here'!$F:$H,'Enter Additional Product Here'!$E:$G),IF(O134&lt;=100,3,2),FALSE))),"")</f>
        <v/>
      </c>
      <c r="Y134" s="122" t="str">
        <f ca="1">IFERROR(IF(O134="","",IF(O134=301,'Print Variations'!$D$5,VLOOKUP(O134,IF(O134&lt;=100,'Enter Closet Order Here'!$F:$L,'Enter Additional Product Here'!$E:$H),IF(O134&lt;=100,7,4),FALSE))),"")</f>
        <v/>
      </c>
      <c r="Z134" s="122" t="str">
        <f t="shared" ca="1" si="2"/>
        <v/>
      </c>
      <c r="AD134" s="65" t="s">
        <v>177</v>
      </c>
      <c r="AE134" s="65" t="s">
        <v>1344</v>
      </c>
    </row>
    <row r="135" spans="3:31">
      <c r="C135" s="43" t="str">
        <f ca="1">IF(C134&lt;'Print Variations'!$F$5,C134+1,IF(C134='Print Variations'!$F$5,IF('Print Variations'!$F$7=0,IF('Print Variations'!$D$5="$","",IF(IFERROR(MATCH(301,C$13:C134,0),0)&gt;0,"",301)),101),IF(C134&gt;='Print Variations'!$F$7,IF(OR('Print Variations'!$D$5="$",'Print Variations'!$D$5=0),"",IF(IFERROR(MATCH(301,C$13:C134,0),0)&gt;0,"",301)),C134+1)))</f>
        <v/>
      </c>
      <c r="D135" s="25" t="str">
        <f ca="1">IFERROR(IF(C135="","",IF(C135=301,"Sales Tax",VLOOKUP(C135,IF(C135&lt;=100,'Enter Closet Order Here'!$F:$H,'Enter Additional Product Here'!$E:$G),IF(C135&lt;=100,2,3),FALSE))),"")</f>
        <v/>
      </c>
      <c r="E135" s="219" t="str">
        <f ca="1">IFERROR(IF(IF(C135=301,"Sales Tax",VLOOKUP(D135,IF(C135&lt;=100,'Print Here'!$W:$X,'Enter Additional Product Here'!$G:$M),IF(C135&lt;=100,2,3),FALSE))=0,"",IF(C135=301,"Sales Tax",VLOOKUP(D135,IF(C135&lt;=100,'Print Here'!$W:$X,'Enter Additional Product Here'!$G:$M),IF(C135&lt;=100,2,3),FALSE))),"")</f>
        <v/>
      </c>
      <c r="F135" s="219"/>
      <c r="G135" s="219"/>
      <c r="H135" s="219"/>
      <c r="I135" s="219"/>
      <c r="J135" s="219"/>
      <c r="K135" s="121" t="str">
        <f ca="1">IFERROR(IF(C135="","",IF(C135=301,"1",VLOOKUP(C135,IF(C135&lt;=100,'Enter Closet Order Here'!$F:$H,'Enter Additional Product Here'!$E:$G),IF(C135&lt;=100,3,2),FALSE))),"")</f>
        <v/>
      </c>
      <c r="L135" s="122" t="str">
        <f ca="1">IFERROR(IF(C135=301,"",VLOOKUP(D135,IF(C135&lt;=100,'Enter Closet Order Here'!$Y:$Z,'Enter Additional Product Here'!$G:$H),IF(C135&lt;=100,2,2),FALSE)),"")</f>
        <v/>
      </c>
      <c r="M135" s="122" t="str">
        <f ca="1">IFERROR(IF(C135="","",IF(C135=301,'Print Variations'!$D$5,VLOOKUP(C135,IF(C135&lt;=100,'Enter Closet Order Here'!$F:$L,'Enter Additional Product Here'!$E:$H),IF(C135&lt;=100,7,4),FALSE))),"")</f>
        <v/>
      </c>
      <c r="N135" s="122" t="str">
        <f t="shared" ca="1" si="5"/>
        <v/>
      </c>
      <c r="O135" s="43" t="str">
        <f ca="1">IF(O134&lt;'Print Variations'!$F$5,O134+1,IF(O134='Print Variations'!$F$5,IF('Print Variations'!$F$7=0,IF('Print Variations'!$D$5="$","",IF(IFERROR(MATCH(301,O$13:O134,0),0)&gt;0,"",301)),101),IF(O134&gt;='Print Variations'!$F$7,IF(OR('Print Variations'!$D$5="$",'Print Variations'!$D$5=0),"",IF(IFERROR(MATCH(301,O$13:O134,0),0)&gt;0,"",301)),O134+1)))</f>
        <v/>
      </c>
      <c r="P135" s="25" t="str">
        <f ca="1">IFERROR(IF(O135="","",IF(O135=301,"Sales Tax",VLOOKUP(O135,IF(O135&lt;=100,'Enter Closet Order Here'!$F:$H,'Enter Additional Product Here'!$E:$G),IF(O135&lt;=100,2,3),FALSE))),"")</f>
        <v/>
      </c>
      <c r="Q135" s="219" t="str">
        <f ca="1">IFERROR(IF(IF(O135=301,"Sales Tax",VLOOKUP(P135,IF(O135&lt;=100,'Print Here'!$W:$X,'Enter Additional Product Here'!$G:$M),IF(O135&lt;=100,2,3),FALSE))=0,"",IF(O135=301,"Sales Tax",VLOOKUP(P135,IF(O135&lt;=100,'Print Here'!$W:$X,'Enter Additional Product Here'!$G:$M),IF(O135&lt;=100,2,3),FALSE))),"")</f>
        <v/>
      </c>
      <c r="R135" s="219"/>
      <c r="S135" s="219"/>
      <c r="T135" s="219"/>
      <c r="U135" s="219"/>
      <c r="V135" s="219"/>
      <c r="W135" s="219"/>
      <c r="X135" s="121" t="str">
        <f ca="1">IFERROR(IF(O135="","",IF(O135=301,"1",VLOOKUP(O135,IF(O135&lt;=100,'Enter Closet Order Here'!$F:$H,'Enter Additional Product Here'!$E:$G),IF(O135&lt;=100,3,2),FALSE))),"")</f>
        <v/>
      </c>
      <c r="Y135" s="122" t="str">
        <f ca="1">IFERROR(IF(O135="","",IF(O135=301,'Print Variations'!$D$5,VLOOKUP(O135,IF(O135&lt;=100,'Enter Closet Order Here'!$F:$L,'Enter Additional Product Here'!$E:$H),IF(O135&lt;=100,7,4),FALSE))),"")</f>
        <v/>
      </c>
      <c r="Z135" s="122" t="str">
        <f t="shared" ca="1" si="2"/>
        <v/>
      </c>
      <c r="AD135" s="65" t="s">
        <v>180</v>
      </c>
      <c r="AE135" s="65" t="s">
        <v>1345</v>
      </c>
    </row>
    <row r="136" spans="3:31">
      <c r="C136" s="43" t="str">
        <f ca="1">IF(C135&lt;'Print Variations'!$F$5,C135+1,IF(C135='Print Variations'!$F$5,IF('Print Variations'!$F$7=0,IF('Print Variations'!$D$5="$","",IF(IFERROR(MATCH(301,C$13:C135,0),0)&gt;0,"",301)),101),IF(C135&gt;='Print Variations'!$F$7,IF(OR('Print Variations'!$D$5="$",'Print Variations'!$D$5=0),"",IF(IFERROR(MATCH(301,C$13:C135,0),0)&gt;0,"",301)),C135+1)))</f>
        <v/>
      </c>
      <c r="D136" s="25" t="str">
        <f ca="1">IFERROR(IF(C136="","",IF(C136=301,"Sales Tax",VLOOKUP(C136,IF(C136&lt;=100,'Enter Closet Order Here'!$F:$H,'Enter Additional Product Here'!$E:$G),IF(C136&lt;=100,2,3),FALSE))),"")</f>
        <v/>
      </c>
      <c r="E136" s="219" t="str">
        <f ca="1">IFERROR(IF(IF(C136=301,"Sales Tax",VLOOKUP(D136,IF(C136&lt;=100,'Print Here'!$W:$X,'Enter Additional Product Here'!$G:$M),IF(C136&lt;=100,2,3),FALSE))=0,"",IF(C136=301,"Sales Tax",VLOOKUP(D136,IF(C136&lt;=100,'Print Here'!$W:$X,'Enter Additional Product Here'!$G:$M),IF(C136&lt;=100,2,3),FALSE))),"")</f>
        <v/>
      </c>
      <c r="F136" s="219"/>
      <c r="G136" s="219"/>
      <c r="H136" s="219"/>
      <c r="I136" s="219"/>
      <c r="J136" s="219"/>
      <c r="K136" s="121" t="str">
        <f ca="1">IFERROR(IF(C136="","",IF(C136=301,"1",VLOOKUP(C136,IF(C136&lt;=100,'Enter Closet Order Here'!$F:$H,'Enter Additional Product Here'!$E:$G),IF(C136&lt;=100,3,2),FALSE))),"")</f>
        <v/>
      </c>
      <c r="L136" s="122" t="str">
        <f ca="1">IFERROR(IF(C136=301,"",VLOOKUP(D136,IF(C136&lt;=100,'Enter Closet Order Here'!$Y:$Z,'Enter Additional Product Here'!$G:$H),IF(C136&lt;=100,2,2),FALSE)),"")</f>
        <v/>
      </c>
      <c r="M136" s="122" t="str">
        <f ca="1">IFERROR(IF(C136="","",IF(C136=301,'Print Variations'!$D$5,VLOOKUP(C136,IF(C136&lt;=100,'Enter Closet Order Here'!$F:$L,'Enter Additional Product Here'!$E:$H),IF(C136&lt;=100,7,4),FALSE))),"")</f>
        <v/>
      </c>
      <c r="N136" s="122" t="str">
        <f t="shared" ca="1" si="5"/>
        <v/>
      </c>
      <c r="O136" s="43" t="str">
        <f ca="1">IF(O135&lt;'Print Variations'!$F$5,O135+1,IF(O135='Print Variations'!$F$5,IF('Print Variations'!$F$7=0,IF('Print Variations'!$D$5="$","",IF(IFERROR(MATCH(301,O$13:O135,0),0)&gt;0,"",301)),101),IF(O135&gt;='Print Variations'!$F$7,IF(OR('Print Variations'!$D$5="$",'Print Variations'!$D$5=0),"",IF(IFERROR(MATCH(301,O$13:O135,0),0)&gt;0,"",301)),O135+1)))</f>
        <v/>
      </c>
      <c r="P136" s="25" t="str">
        <f ca="1">IFERROR(IF(O136="","",IF(O136=301,"Sales Tax",VLOOKUP(O136,IF(O136&lt;=100,'Enter Closet Order Here'!$F:$H,'Enter Additional Product Here'!$E:$G),IF(O136&lt;=100,2,3),FALSE))),"")</f>
        <v/>
      </c>
      <c r="Q136" s="219" t="str">
        <f ca="1">IFERROR(IF(IF(O136=301,"Sales Tax",VLOOKUP(P136,IF(O136&lt;=100,'Print Here'!$W:$X,'Enter Additional Product Here'!$G:$M),IF(O136&lt;=100,2,3),FALSE))=0,"",IF(O136=301,"Sales Tax",VLOOKUP(P136,IF(O136&lt;=100,'Print Here'!$W:$X,'Enter Additional Product Here'!$G:$M),IF(O136&lt;=100,2,3),FALSE))),"")</f>
        <v/>
      </c>
      <c r="R136" s="219"/>
      <c r="S136" s="219"/>
      <c r="T136" s="219"/>
      <c r="U136" s="219"/>
      <c r="V136" s="219"/>
      <c r="W136" s="219"/>
      <c r="X136" s="121" t="str">
        <f ca="1">IFERROR(IF(O136="","",IF(O136=301,"1",VLOOKUP(O136,IF(O136&lt;=100,'Enter Closet Order Here'!$F:$H,'Enter Additional Product Here'!$E:$G),IF(O136&lt;=100,3,2),FALSE))),"")</f>
        <v/>
      </c>
      <c r="Y136" s="122" t="str">
        <f ca="1">IFERROR(IF(O136="","",IF(O136=301,'Print Variations'!$D$5,VLOOKUP(O136,IF(O136&lt;=100,'Enter Closet Order Here'!$F:$L,'Enter Additional Product Here'!$E:$H),IF(O136&lt;=100,7,4),FALSE))),"")</f>
        <v/>
      </c>
      <c r="Z136" s="122" t="str">
        <f t="shared" ca="1" si="2"/>
        <v/>
      </c>
      <c r="AD136" s="65" t="s">
        <v>183</v>
      </c>
      <c r="AE136" s="65" t="s">
        <v>1346</v>
      </c>
    </row>
    <row r="137" spans="3:31">
      <c r="C137" s="43" t="str">
        <f ca="1">IF(C136&lt;'Print Variations'!$F$5,C136+1,IF(C136='Print Variations'!$F$5,IF('Print Variations'!$F$7=0,IF('Print Variations'!$D$5="$","",IF(IFERROR(MATCH(301,C$13:C136,0),0)&gt;0,"",301)),101),IF(C136&gt;='Print Variations'!$F$7,IF(OR('Print Variations'!$D$5="$",'Print Variations'!$D$5=0),"",IF(IFERROR(MATCH(301,C$13:C136,0),0)&gt;0,"",301)),C136+1)))</f>
        <v/>
      </c>
      <c r="D137" s="25" t="str">
        <f ca="1">IFERROR(IF(C137="","",IF(C137=301,"Sales Tax",VLOOKUP(C137,IF(C137&lt;=100,'Enter Closet Order Here'!$F:$H,'Enter Additional Product Here'!$E:$G),IF(C137&lt;=100,2,3),FALSE))),"")</f>
        <v/>
      </c>
      <c r="E137" s="219" t="str">
        <f ca="1">IFERROR(IF(IF(C137=301,"Sales Tax",VLOOKUP(D137,IF(C137&lt;=100,'Print Here'!$W:$X,'Enter Additional Product Here'!$G:$M),IF(C137&lt;=100,2,3),FALSE))=0,"",IF(C137=301,"Sales Tax",VLOOKUP(D137,IF(C137&lt;=100,'Print Here'!$W:$X,'Enter Additional Product Here'!$G:$M),IF(C137&lt;=100,2,3),FALSE))),"")</f>
        <v/>
      </c>
      <c r="F137" s="219"/>
      <c r="G137" s="219"/>
      <c r="H137" s="219"/>
      <c r="I137" s="219"/>
      <c r="J137" s="219"/>
      <c r="K137" s="121" t="str">
        <f ca="1">IFERROR(IF(C137="","",IF(C137=301,"1",VLOOKUP(C137,IF(C137&lt;=100,'Enter Closet Order Here'!$F:$H,'Enter Additional Product Here'!$E:$G),IF(C137&lt;=100,3,2),FALSE))),"")</f>
        <v/>
      </c>
      <c r="L137" s="122" t="str">
        <f ca="1">IFERROR(IF(C137=301,"",VLOOKUP(D137,IF(C137&lt;=100,'Enter Closet Order Here'!$Y:$Z,'Enter Additional Product Here'!$G:$H),IF(C137&lt;=100,2,2),FALSE)),"")</f>
        <v/>
      </c>
      <c r="M137" s="122" t="str">
        <f ca="1">IFERROR(IF(C137="","",IF(C137=301,'Print Variations'!$D$5,VLOOKUP(C137,IF(C137&lt;=100,'Enter Closet Order Here'!$F:$L,'Enter Additional Product Here'!$E:$H),IF(C137&lt;=100,7,4),FALSE))),"")</f>
        <v/>
      </c>
      <c r="N137" s="122" t="str">
        <f t="shared" ca="1" si="5"/>
        <v/>
      </c>
      <c r="O137" s="43" t="str">
        <f ca="1">IF(O136&lt;'Print Variations'!$F$5,O136+1,IF(O136='Print Variations'!$F$5,IF('Print Variations'!$F$7=0,IF('Print Variations'!$D$5="$","",IF(IFERROR(MATCH(301,O$13:O136,0),0)&gt;0,"",301)),101),IF(O136&gt;='Print Variations'!$F$7,IF(OR('Print Variations'!$D$5="$",'Print Variations'!$D$5=0),"",IF(IFERROR(MATCH(301,O$13:O136,0),0)&gt;0,"",301)),O136+1)))</f>
        <v/>
      </c>
      <c r="P137" s="25" t="str">
        <f ca="1">IFERROR(IF(O137="","",IF(O137=301,"Sales Tax",VLOOKUP(O137,IF(O137&lt;=100,'Enter Closet Order Here'!$F:$H,'Enter Additional Product Here'!$E:$G),IF(O137&lt;=100,2,3),FALSE))),"")</f>
        <v/>
      </c>
      <c r="Q137" s="219" t="str">
        <f ca="1">IFERROR(IF(IF(O137=301,"Sales Tax",VLOOKUP(P137,IF(O137&lt;=100,'Print Here'!$W:$X,'Enter Additional Product Here'!$G:$M),IF(O137&lt;=100,2,3),FALSE))=0,"",IF(O137=301,"Sales Tax",VLOOKUP(P137,IF(O137&lt;=100,'Print Here'!$W:$X,'Enter Additional Product Here'!$G:$M),IF(O137&lt;=100,2,3),FALSE))),"")</f>
        <v/>
      </c>
      <c r="R137" s="219"/>
      <c r="S137" s="219"/>
      <c r="T137" s="219"/>
      <c r="U137" s="219"/>
      <c r="V137" s="219"/>
      <c r="W137" s="219"/>
      <c r="X137" s="121" t="str">
        <f ca="1">IFERROR(IF(O137="","",IF(O137=301,"1",VLOOKUP(O137,IF(O137&lt;=100,'Enter Closet Order Here'!$F:$H,'Enter Additional Product Here'!$E:$G),IF(O137&lt;=100,3,2),FALSE))),"")</f>
        <v/>
      </c>
      <c r="Y137" s="122" t="str">
        <f ca="1">IFERROR(IF(O137="","",IF(O137=301,'Print Variations'!$D$5,VLOOKUP(O137,IF(O137&lt;=100,'Enter Closet Order Here'!$F:$L,'Enter Additional Product Here'!$E:$H),IF(O137&lt;=100,7,4),FALSE))),"")</f>
        <v/>
      </c>
      <c r="Z137" s="122" t="str">
        <f t="shared" ca="1" si="2"/>
        <v/>
      </c>
      <c r="AD137" s="65" t="s">
        <v>186</v>
      </c>
      <c r="AE137" s="65" t="s">
        <v>1347</v>
      </c>
    </row>
    <row r="138" spans="3:31">
      <c r="C138" s="43" t="str">
        <f ca="1">IF(C137&lt;'Print Variations'!$F$5,C137+1,IF(C137='Print Variations'!$F$5,IF('Print Variations'!$F$7=0,IF('Print Variations'!$D$5="$","",IF(IFERROR(MATCH(301,C$13:C137,0),0)&gt;0,"",301)),101),IF(C137&gt;='Print Variations'!$F$7,IF(OR('Print Variations'!$D$5="$",'Print Variations'!$D$5=0),"",IF(IFERROR(MATCH(301,C$13:C137,0),0)&gt;0,"",301)),C137+1)))</f>
        <v/>
      </c>
      <c r="D138" s="25" t="str">
        <f ca="1">IFERROR(IF(C138="","",IF(C138=301,"Sales Tax",VLOOKUP(C138,IF(C138&lt;=100,'Enter Closet Order Here'!$F:$H,'Enter Additional Product Here'!$E:$G),IF(C138&lt;=100,2,3),FALSE))),"")</f>
        <v/>
      </c>
      <c r="E138" s="219" t="str">
        <f ca="1">IFERROR(IF(IF(C138=301,"Sales Tax",VLOOKUP(D138,IF(C138&lt;=100,'Print Here'!$W:$X,'Enter Additional Product Here'!$G:$M),IF(C138&lt;=100,2,3),FALSE))=0,"",IF(C138=301,"Sales Tax",VLOOKUP(D138,IF(C138&lt;=100,'Print Here'!$W:$X,'Enter Additional Product Here'!$G:$M),IF(C138&lt;=100,2,3),FALSE))),"")</f>
        <v/>
      </c>
      <c r="F138" s="219"/>
      <c r="G138" s="219"/>
      <c r="H138" s="219"/>
      <c r="I138" s="219"/>
      <c r="J138" s="219"/>
      <c r="K138" s="121" t="str">
        <f ca="1">IFERROR(IF(C138="","",IF(C138=301,"1",VLOOKUP(C138,IF(C138&lt;=100,'Enter Closet Order Here'!$F:$H,'Enter Additional Product Here'!$E:$G),IF(C138&lt;=100,3,2),FALSE))),"")</f>
        <v/>
      </c>
      <c r="L138" s="122" t="str">
        <f ca="1">IFERROR(IF(C138=301,"",VLOOKUP(D138,IF(C138&lt;=100,'Enter Closet Order Here'!$Y:$Z,'Enter Additional Product Here'!$G:$H),IF(C138&lt;=100,2,2),FALSE)),"")</f>
        <v/>
      </c>
      <c r="M138" s="122" t="str">
        <f ca="1">IFERROR(IF(C138="","",IF(C138=301,'Print Variations'!$D$5,VLOOKUP(C138,IF(C138&lt;=100,'Enter Closet Order Here'!$F:$L,'Enter Additional Product Here'!$E:$H),IF(C138&lt;=100,7,4),FALSE))),"")</f>
        <v/>
      </c>
      <c r="N138" s="122" t="str">
        <f t="shared" ca="1" si="5"/>
        <v/>
      </c>
      <c r="O138" s="43" t="str">
        <f ca="1">IF(O137&lt;'Print Variations'!$F$5,O137+1,IF(O137='Print Variations'!$F$5,IF('Print Variations'!$F$7=0,IF('Print Variations'!$D$5="$","",IF(IFERROR(MATCH(301,O$13:O137,0),0)&gt;0,"",301)),101),IF(O137&gt;='Print Variations'!$F$7,IF(OR('Print Variations'!$D$5="$",'Print Variations'!$D$5=0),"",IF(IFERROR(MATCH(301,O$13:O137,0),0)&gt;0,"",301)),O137+1)))</f>
        <v/>
      </c>
      <c r="P138" s="25" t="str">
        <f ca="1">IFERROR(IF(O138="","",IF(O138=301,"Sales Tax",VLOOKUP(O138,IF(O138&lt;=100,'Enter Closet Order Here'!$F:$H,'Enter Additional Product Here'!$E:$G),IF(O138&lt;=100,2,3),FALSE))),"")</f>
        <v/>
      </c>
      <c r="Q138" s="219" t="str">
        <f ca="1">IFERROR(IF(IF(O138=301,"Sales Tax",VLOOKUP(P138,IF(O138&lt;=100,'Print Here'!$W:$X,'Enter Additional Product Here'!$G:$M),IF(O138&lt;=100,2,3),FALSE))=0,"",IF(O138=301,"Sales Tax",VLOOKUP(P138,IF(O138&lt;=100,'Print Here'!$W:$X,'Enter Additional Product Here'!$G:$M),IF(O138&lt;=100,2,3),FALSE))),"")</f>
        <v/>
      </c>
      <c r="R138" s="219"/>
      <c r="S138" s="219"/>
      <c r="T138" s="219"/>
      <c r="U138" s="219"/>
      <c r="V138" s="219"/>
      <c r="W138" s="219"/>
      <c r="X138" s="121" t="str">
        <f ca="1">IFERROR(IF(O138="","",IF(O138=301,"1",VLOOKUP(O138,IF(O138&lt;=100,'Enter Closet Order Here'!$F:$H,'Enter Additional Product Here'!$E:$G),IF(O138&lt;=100,3,2),FALSE))),"")</f>
        <v/>
      </c>
      <c r="Y138" s="122" t="str">
        <f ca="1">IFERROR(IF(O138="","",IF(O138=301,'Print Variations'!$D$5,VLOOKUP(O138,IF(O138&lt;=100,'Enter Closet Order Here'!$F:$L,'Enter Additional Product Here'!$E:$H),IF(O138&lt;=100,7,4),FALSE))),"")</f>
        <v/>
      </c>
      <c r="Z138" s="122" t="str">
        <f t="shared" ca="1" si="2"/>
        <v/>
      </c>
      <c r="AD138" s="65" t="s">
        <v>189</v>
      </c>
      <c r="AE138" s="65" t="s">
        <v>1348</v>
      </c>
    </row>
    <row r="139" spans="3:31">
      <c r="C139" s="43" t="str">
        <f ca="1">IF(C138&lt;'Print Variations'!$F$5,C138+1,IF(C138='Print Variations'!$F$5,IF('Print Variations'!$F$7=0,IF('Print Variations'!$D$5="$","",IF(IFERROR(MATCH(301,C$13:C138,0),0)&gt;0,"",301)),101),IF(C138&gt;='Print Variations'!$F$7,IF(OR('Print Variations'!$D$5="$",'Print Variations'!$D$5=0),"",IF(IFERROR(MATCH(301,C$13:C138,0),0)&gt;0,"",301)),C138+1)))</f>
        <v/>
      </c>
      <c r="D139" s="25" t="str">
        <f ca="1">IFERROR(IF(C139="","",IF(C139=301,"Sales Tax",VLOOKUP(C139,IF(C139&lt;=100,'Enter Closet Order Here'!$F:$H,'Enter Additional Product Here'!$E:$G),IF(C139&lt;=100,2,3),FALSE))),"")</f>
        <v/>
      </c>
      <c r="E139" s="219" t="str">
        <f ca="1">IFERROR(IF(IF(C139=301,"Sales Tax",VLOOKUP(D139,IF(C139&lt;=100,'Print Here'!$W:$X,'Enter Additional Product Here'!$G:$M),IF(C139&lt;=100,2,3),FALSE))=0,"",IF(C139=301,"Sales Tax",VLOOKUP(D139,IF(C139&lt;=100,'Print Here'!$W:$X,'Enter Additional Product Here'!$G:$M),IF(C139&lt;=100,2,3),FALSE))),"")</f>
        <v/>
      </c>
      <c r="F139" s="219"/>
      <c r="G139" s="219"/>
      <c r="H139" s="219"/>
      <c r="I139" s="219"/>
      <c r="J139" s="219"/>
      <c r="K139" s="121" t="str">
        <f ca="1">IFERROR(IF(C139="","",IF(C139=301,"1",VLOOKUP(C139,IF(C139&lt;=100,'Enter Closet Order Here'!$F:$H,'Enter Additional Product Here'!$E:$G),IF(C139&lt;=100,3,2),FALSE))),"")</f>
        <v/>
      </c>
      <c r="L139" s="122" t="str">
        <f ca="1">IFERROR(IF(C139=301,"",VLOOKUP(D139,IF(C139&lt;=100,'Enter Closet Order Here'!$Y:$Z,'Enter Additional Product Here'!$G:$H),IF(C139&lt;=100,2,2),FALSE)),"")</f>
        <v/>
      </c>
      <c r="M139" s="122" t="str">
        <f ca="1">IFERROR(IF(C139="","",IF(C139=301,'Print Variations'!$D$5,VLOOKUP(C139,IF(C139&lt;=100,'Enter Closet Order Here'!$F:$L,'Enter Additional Product Here'!$E:$H),IF(C139&lt;=100,7,4),FALSE))),"")</f>
        <v/>
      </c>
      <c r="N139" s="122" t="str">
        <f t="shared" ca="1" si="5"/>
        <v/>
      </c>
      <c r="O139" s="43" t="str">
        <f ca="1">IF(O138&lt;'Print Variations'!$F$5,O138+1,IF(O138='Print Variations'!$F$5,IF('Print Variations'!$F$7=0,IF('Print Variations'!$D$5="$","",IF(IFERROR(MATCH(301,O$13:O138,0),0)&gt;0,"",301)),101),IF(O138&gt;='Print Variations'!$F$7,IF(OR('Print Variations'!$D$5="$",'Print Variations'!$D$5=0),"",IF(IFERROR(MATCH(301,O$13:O138,0),0)&gt;0,"",301)),O138+1)))</f>
        <v/>
      </c>
      <c r="P139" s="25" t="str">
        <f ca="1">IFERROR(IF(O139="","",IF(O139=301,"Sales Tax",VLOOKUP(O139,IF(O139&lt;=100,'Enter Closet Order Here'!$F:$H,'Enter Additional Product Here'!$E:$G),IF(O139&lt;=100,2,3),FALSE))),"")</f>
        <v/>
      </c>
      <c r="Q139" s="219" t="str">
        <f ca="1">IFERROR(IF(IF(O139=301,"Sales Tax",VLOOKUP(P139,IF(O139&lt;=100,'Print Here'!$W:$X,'Enter Additional Product Here'!$G:$M),IF(O139&lt;=100,2,3),FALSE))=0,"",IF(O139=301,"Sales Tax",VLOOKUP(P139,IF(O139&lt;=100,'Print Here'!$W:$X,'Enter Additional Product Here'!$G:$M),IF(O139&lt;=100,2,3),FALSE))),"")</f>
        <v/>
      </c>
      <c r="R139" s="219"/>
      <c r="S139" s="219"/>
      <c r="T139" s="219"/>
      <c r="U139" s="219"/>
      <c r="V139" s="219"/>
      <c r="W139" s="219"/>
      <c r="X139" s="121" t="str">
        <f ca="1">IFERROR(IF(O139="","",IF(O139=301,"1",VLOOKUP(O139,IF(O139&lt;=100,'Enter Closet Order Here'!$F:$H,'Enter Additional Product Here'!$E:$G),IF(O139&lt;=100,3,2),FALSE))),"")</f>
        <v/>
      </c>
      <c r="Y139" s="122" t="str">
        <f ca="1">IFERROR(IF(O139="","",IF(O139=301,'Print Variations'!$D$5,VLOOKUP(O139,IF(O139&lt;=100,'Enter Closet Order Here'!$F:$L,'Enter Additional Product Here'!$E:$H),IF(O139&lt;=100,7,4),FALSE))),"")</f>
        <v/>
      </c>
      <c r="Z139" s="122" t="str">
        <f t="shared" ca="1" si="2"/>
        <v/>
      </c>
      <c r="AD139" s="65" t="s">
        <v>192</v>
      </c>
      <c r="AE139" s="65" t="s">
        <v>1349</v>
      </c>
    </row>
    <row r="140" spans="3:31">
      <c r="C140" s="43" t="str">
        <f ca="1">IF(C139&lt;'Print Variations'!$F$5,C139+1,IF(C139='Print Variations'!$F$5,IF('Print Variations'!$F$7=0,IF('Print Variations'!$D$5="$","",IF(IFERROR(MATCH(301,C$13:C139,0),0)&gt;0,"",301)),101),IF(C139&gt;='Print Variations'!$F$7,IF(OR('Print Variations'!$D$5="$",'Print Variations'!$D$5=0),"",IF(IFERROR(MATCH(301,C$13:C139,0),0)&gt;0,"",301)),C139+1)))</f>
        <v/>
      </c>
      <c r="D140" s="25" t="str">
        <f ca="1">IFERROR(IF(C140="","",IF(C140=301,"Sales Tax",VLOOKUP(C140,IF(C140&lt;=100,'Enter Closet Order Here'!$F:$H,'Enter Additional Product Here'!$E:$G),IF(C140&lt;=100,2,3),FALSE))),"")</f>
        <v/>
      </c>
      <c r="E140" s="219" t="str">
        <f ca="1">IFERROR(IF(IF(C140=301,"Sales Tax",VLOOKUP(D140,IF(C140&lt;=100,'Print Here'!$W:$X,'Enter Additional Product Here'!$G:$M),IF(C140&lt;=100,2,3),FALSE))=0,"",IF(C140=301,"Sales Tax",VLOOKUP(D140,IF(C140&lt;=100,'Print Here'!$W:$X,'Enter Additional Product Here'!$G:$M),IF(C140&lt;=100,2,3),FALSE))),"")</f>
        <v/>
      </c>
      <c r="F140" s="219"/>
      <c r="G140" s="219"/>
      <c r="H140" s="219"/>
      <c r="I140" s="219"/>
      <c r="J140" s="219"/>
      <c r="K140" s="121" t="str">
        <f ca="1">IFERROR(IF(C140="","",IF(C140=301,"1",VLOOKUP(C140,IF(C140&lt;=100,'Enter Closet Order Here'!$F:$H,'Enter Additional Product Here'!$E:$G),IF(C140&lt;=100,3,2),FALSE))),"")</f>
        <v/>
      </c>
      <c r="L140" s="122" t="str">
        <f ca="1">IFERROR(IF(C140=301,"",VLOOKUP(D140,IF(C140&lt;=100,'Enter Closet Order Here'!$Y:$Z,'Enter Additional Product Here'!$G:$H),IF(C140&lt;=100,2,2),FALSE)),"")</f>
        <v/>
      </c>
      <c r="M140" s="122" t="str">
        <f ca="1">IFERROR(IF(C140="","",IF(C140=301,'Print Variations'!$D$5,VLOOKUP(C140,IF(C140&lt;=100,'Enter Closet Order Here'!$F:$L,'Enter Additional Product Here'!$E:$H),IF(C140&lt;=100,7,4),FALSE))),"")</f>
        <v/>
      </c>
      <c r="N140" s="122" t="str">
        <f t="shared" ca="1" si="5"/>
        <v/>
      </c>
      <c r="O140" s="43" t="str">
        <f ca="1">IF(O139&lt;'Print Variations'!$F$5,O139+1,IF(O139='Print Variations'!$F$5,IF('Print Variations'!$F$7=0,IF('Print Variations'!$D$5="$","",IF(IFERROR(MATCH(301,O$13:O139,0),0)&gt;0,"",301)),101),IF(O139&gt;='Print Variations'!$F$7,IF(OR('Print Variations'!$D$5="$",'Print Variations'!$D$5=0),"",IF(IFERROR(MATCH(301,O$13:O139,0),0)&gt;0,"",301)),O139+1)))</f>
        <v/>
      </c>
      <c r="P140" s="25" t="str">
        <f ca="1">IFERROR(IF(O140="","",IF(O140=301,"Sales Tax",VLOOKUP(O140,IF(O140&lt;=100,'Enter Closet Order Here'!$F:$H,'Enter Additional Product Here'!$E:$G),IF(O140&lt;=100,2,3),FALSE))),"")</f>
        <v/>
      </c>
      <c r="Q140" s="219" t="str">
        <f ca="1">IFERROR(IF(IF(O140=301,"Sales Tax",VLOOKUP(P140,IF(O140&lt;=100,'Print Here'!$W:$X,'Enter Additional Product Here'!$G:$M),IF(O140&lt;=100,2,3),FALSE))=0,"",IF(O140=301,"Sales Tax",VLOOKUP(P140,IF(O140&lt;=100,'Print Here'!$W:$X,'Enter Additional Product Here'!$G:$M),IF(O140&lt;=100,2,3),FALSE))),"")</f>
        <v/>
      </c>
      <c r="R140" s="219"/>
      <c r="S140" s="219"/>
      <c r="T140" s="219"/>
      <c r="U140" s="219"/>
      <c r="V140" s="219"/>
      <c r="W140" s="219"/>
      <c r="X140" s="121" t="str">
        <f ca="1">IFERROR(IF(O140="","",IF(O140=301,"1",VLOOKUP(O140,IF(O140&lt;=100,'Enter Closet Order Here'!$F:$H,'Enter Additional Product Here'!$E:$G),IF(O140&lt;=100,3,2),FALSE))),"")</f>
        <v/>
      </c>
      <c r="Y140" s="122" t="str">
        <f ca="1">IFERROR(IF(O140="","",IF(O140=301,'Print Variations'!$D$5,VLOOKUP(O140,IF(O140&lt;=100,'Enter Closet Order Here'!$F:$L,'Enter Additional Product Here'!$E:$H),IF(O140&lt;=100,7,4),FALSE))),"")</f>
        <v/>
      </c>
      <c r="Z140" s="122" t="str">
        <f t="shared" ca="1" si="2"/>
        <v/>
      </c>
      <c r="AD140" s="65" t="s">
        <v>195</v>
      </c>
      <c r="AE140" s="65" t="s">
        <v>1350</v>
      </c>
    </row>
    <row r="141" spans="3:31">
      <c r="C141" s="43" t="str">
        <f ca="1">IF(C140&lt;'Print Variations'!$F$5,C140+1,IF(C140='Print Variations'!$F$5,IF('Print Variations'!$F$7=0,IF('Print Variations'!$D$5="$","",IF(IFERROR(MATCH(301,C$13:C140,0),0)&gt;0,"",301)),101),IF(C140&gt;='Print Variations'!$F$7,IF(OR('Print Variations'!$D$5="$",'Print Variations'!$D$5=0),"",IF(IFERROR(MATCH(301,C$13:C140,0),0)&gt;0,"",301)),C140+1)))</f>
        <v/>
      </c>
      <c r="D141" s="25" t="str">
        <f ca="1">IFERROR(IF(C141="","",IF(C141=301,"Sales Tax",VLOOKUP(C141,IF(C141&lt;=100,'Enter Closet Order Here'!$F:$H,'Enter Additional Product Here'!$E:$G),IF(C141&lt;=100,2,3),FALSE))),"")</f>
        <v/>
      </c>
      <c r="E141" s="219" t="str">
        <f ca="1">IFERROR(IF(IF(C141=301,"Sales Tax",VLOOKUP(D141,IF(C141&lt;=100,'Print Here'!$W:$X,'Enter Additional Product Here'!$G:$M),IF(C141&lt;=100,2,3),FALSE))=0,"",IF(C141=301,"Sales Tax",VLOOKUP(D141,IF(C141&lt;=100,'Print Here'!$W:$X,'Enter Additional Product Here'!$G:$M),IF(C141&lt;=100,2,3),FALSE))),"")</f>
        <v/>
      </c>
      <c r="F141" s="219"/>
      <c r="G141" s="219"/>
      <c r="H141" s="219"/>
      <c r="I141" s="219"/>
      <c r="J141" s="219"/>
      <c r="K141" s="121" t="str">
        <f ca="1">IFERROR(IF(C141="","",IF(C141=301,"1",VLOOKUP(C141,IF(C141&lt;=100,'Enter Closet Order Here'!$F:$H,'Enter Additional Product Here'!$E:$G),IF(C141&lt;=100,3,2),FALSE))),"")</f>
        <v/>
      </c>
      <c r="L141" s="122" t="str">
        <f ca="1">IFERROR(IF(C141=301,"",VLOOKUP(D141,IF(C141&lt;=100,'Enter Closet Order Here'!$Y:$Z,'Enter Additional Product Here'!$G:$H),IF(C141&lt;=100,2,2),FALSE)),"")</f>
        <v/>
      </c>
      <c r="M141" s="122" t="str">
        <f ca="1">IFERROR(IF(C141="","",IF(C141=301,'Print Variations'!$D$5,VLOOKUP(C141,IF(C141&lt;=100,'Enter Closet Order Here'!$F:$L,'Enter Additional Product Here'!$E:$H),IF(C141&lt;=100,7,4),FALSE))),"")</f>
        <v/>
      </c>
      <c r="N141" s="122" t="str">
        <f t="shared" ca="1" si="5"/>
        <v/>
      </c>
      <c r="O141" s="43" t="str">
        <f ca="1">IF(O140&lt;'Print Variations'!$F$5,O140+1,IF(O140='Print Variations'!$F$5,IF('Print Variations'!$F$7=0,IF('Print Variations'!$D$5="$","",IF(IFERROR(MATCH(301,O$13:O140,0),0)&gt;0,"",301)),101),IF(O140&gt;='Print Variations'!$F$7,IF(OR('Print Variations'!$D$5="$",'Print Variations'!$D$5=0),"",IF(IFERROR(MATCH(301,O$13:O140,0),0)&gt;0,"",301)),O140+1)))</f>
        <v/>
      </c>
      <c r="P141" s="25" t="str">
        <f ca="1">IFERROR(IF(O141="","",IF(O141=301,"Sales Tax",VLOOKUP(O141,IF(O141&lt;=100,'Enter Closet Order Here'!$F:$H,'Enter Additional Product Here'!$E:$G),IF(O141&lt;=100,2,3),FALSE))),"")</f>
        <v/>
      </c>
      <c r="Q141" s="219" t="str">
        <f ca="1">IFERROR(IF(IF(O141=301,"Sales Tax",VLOOKUP(P141,IF(O141&lt;=100,'Print Here'!$W:$X,'Enter Additional Product Here'!$G:$M),IF(O141&lt;=100,2,3),FALSE))=0,"",IF(O141=301,"Sales Tax",VLOOKUP(P141,IF(O141&lt;=100,'Print Here'!$W:$X,'Enter Additional Product Here'!$G:$M),IF(O141&lt;=100,2,3),FALSE))),"")</f>
        <v/>
      </c>
      <c r="R141" s="219"/>
      <c r="S141" s="219"/>
      <c r="T141" s="219"/>
      <c r="U141" s="219"/>
      <c r="V141" s="219"/>
      <c r="W141" s="219"/>
      <c r="X141" s="121" t="str">
        <f ca="1">IFERROR(IF(O141="","",IF(O141=301,"1",VLOOKUP(O141,IF(O141&lt;=100,'Enter Closet Order Here'!$F:$H,'Enter Additional Product Here'!$E:$G),IF(O141&lt;=100,3,2),FALSE))),"")</f>
        <v/>
      </c>
      <c r="Y141" s="122" t="str">
        <f ca="1">IFERROR(IF(O141="","",IF(O141=301,'Print Variations'!$D$5,VLOOKUP(O141,IF(O141&lt;=100,'Enter Closet Order Here'!$F:$L,'Enter Additional Product Here'!$E:$H),IF(O141&lt;=100,7,4),FALSE))),"")</f>
        <v/>
      </c>
      <c r="Z141" s="122" t="str">
        <f t="shared" ca="1" si="2"/>
        <v/>
      </c>
      <c r="AD141" s="65" t="s">
        <v>198</v>
      </c>
      <c r="AE141" s="65" t="s">
        <v>1351</v>
      </c>
    </row>
    <row r="142" spans="3:31">
      <c r="C142" s="43" t="str">
        <f ca="1">IF(C141&lt;'Print Variations'!$F$5,C141+1,IF(C141='Print Variations'!$F$5,IF('Print Variations'!$F$7=0,IF('Print Variations'!$D$5="$","",IF(IFERROR(MATCH(301,C$13:C141,0),0)&gt;0,"",301)),101),IF(C141&gt;='Print Variations'!$F$7,IF(OR('Print Variations'!$D$5="$",'Print Variations'!$D$5=0),"",IF(IFERROR(MATCH(301,C$13:C141,0),0)&gt;0,"",301)),C141+1)))</f>
        <v/>
      </c>
      <c r="D142" s="25" t="str">
        <f ca="1">IFERROR(IF(C142="","",IF(C142=301,"Sales Tax",VLOOKUP(C142,IF(C142&lt;=100,'Enter Closet Order Here'!$F:$H,'Enter Additional Product Here'!$E:$G),IF(C142&lt;=100,2,3),FALSE))),"")</f>
        <v/>
      </c>
      <c r="E142" s="219" t="str">
        <f ca="1">IFERROR(IF(IF(C142=301,"Sales Tax",VLOOKUP(D142,IF(C142&lt;=100,'Print Here'!$W:$X,'Enter Additional Product Here'!$G:$M),IF(C142&lt;=100,2,3),FALSE))=0,"",IF(C142=301,"Sales Tax",VLOOKUP(D142,IF(C142&lt;=100,'Print Here'!$W:$X,'Enter Additional Product Here'!$G:$M),IF(C142&lt;=100,2,3),FALSE))),"")</f>
        <v/>
      </c>
      <c r="F142" s="219"/>
      <c r="G142" s="219"/>
      <c r="H142" s="219"/>
      <c r="I142" s="219"/>
      <c r="J142" s="219"/>
      <c r="K142" s="121" t="str">
        <f ca="1">IFERROR(IF(C142="","",IF(C142=301,"1",VLOOKUP(C142,IF(C142&lt;=100,'Enter Closet Order Here'!$F:$H,'Enter Additional Product Here'!$E:$G),IF(C142&lt;=100,3,2),FALSE))),"")</f>
        <v/>
      </c>
      <c r="L142" s="122" t="str">
        <f ca="1">IFERROR(IF(C142=301,"",VLOOKUP(D142,IF(C142&lt;=100,'Enter Closet Order Here'!$Y:$Z,'Enter Additional Product Here'!$G:$H),IF(C142&lt;=100,2,2),FALSE)),"")</f>
        <v/>
      </c>
      <c r="M142" s="122" t="str">
        <f ca="1">IFERROR(IF(C142="","",IF(C142=301,'Print Variations'!$D$5,VLOOKUP(C142,IF(C142&lt;=100,'Enter Closet Order Here'!$F:$L,'Enter Additional Product Here'!$E:$H),IF(C142&lt;=100,7,4),FALSE))),"")</f>
        <v/>
      </c>
      <c r="N142" s="122" t="str">
        <f t="shared" ca="1" si="5"/>
        <v/>
      </c>
      <c r="O142" s="43" t="str">
        <f ca="1">IF(O141&lt;'Print Variations'!$F$5,O141+1,IF(O141='Print Variations'!$F$5,IF('Print Variations'!$F$7=0,IF('Print Variations'!$D$5="$","",IF(IFERROR(MATCH(301,O$13:O141,0),0)&gt;0,"",301)),101),IF(O141&gt;='Print Variations'!$F$7,IF(OR('Print Variations'!$D$5="$",'Print Variations'!$D$5=0),"",IF(IFERROR(MATCH(301,O$13:O141,0),0)&gt;0,"",301)),O141+1)))</f>
        <v/>
      </c>
      <c r="P142" s="25" t="str">
        <f ca="1">IFERROR(IF(O142="","",IF(O142=301,"Sales Tax",VLOOKUP(O142,IF(O142&lt;=100,'Enter Closet Order Here'!$F:$H,'Enter Additional Product Here'!$E:$G),IF(O142&lt;=100,2,3),FALSE))),"")</f>
        <v/>
      </c>
      <c r="Q142" s="219" t="str">
        <f ca="1">IFERROR(IF(IF(O142=301,"Sales Tax",VLOOKUP(P142,IF(O142&lt;=100,'Print Here'!$W:$X,'Enter Additional Product Here'!$G:$M),IF(O142&lt;=100,2,3),FALSE))=0,"",IF(O142=301,"Sales Tax",VLOOKUP(P142,IF(O142&lt;=100,'Print Here'!$W:$X,'Enter Additional Product Here'!$G:$M),IF(O142&lt;=100,2,3),FALSE))),"")</f>
        <v/>
      </c>
      <c r="R142" s="219"/>
      <c r="S142" s="219"/>
      <c r="T142" s="219"/>
      <c r="U142" s="219"/>
      <c r="V142" s="219"/>
      <c r="W142" s="219"/>
      <c r="X142" s="121" t="str">
        <f ca="1">IFERROR(IF(O142="","",IF(O142=301,"1",VLOOKUP(O142,IF(O142&lt;=100,'Enter Closet Order Here'!$F:$H,'Enter Additional Product Here'!$E:$G),IF(O142&lt;=100,3,2),FALSE))),"")</f>
        <v/>
      </c>
      <c r="Y142" s="122" t="str">
        <f ca="1">IFERROR(IF(O142="","",IF(O142=301,'Print Variations'!$D$5,VLOOKUP(O142,IF(O142&lt;=100,'Enter Closet Order Here'!$F:$L,'Enter Additional Product Here'!$E:$H),IF(O142&lt;=100,7,4),FALSE))),"")</f>
        <v/>
      </c>
      <c r="Z142" s="122" t="str">
        <f t="shared" ref="Z142:Z205" ca="1" si="6">IFERROR(X142*Y142,"")</f>
        <v/>
      </c>
      <c r="AD142" s="65" t="s">
        <v>200</v>
      </c>
      <c r="AE142" s="65" t="s">
        <v>1352</v>
      </c>
    </row>
    <row r="143" spans="3:31">
      <c r="C143" s="43" t="str">
        <f ca="1">IF(C142&lt;'Print Variations'!$F$5,C142+1,IF(C142='Print Variations'!$F$5,IF('Print Variations'!$F$7=0,IF('Print Variations'!$D$5="$","",IF(IFERROR(MATCH(301,C$13:C142,0),0)&gt;0,"",301)),101),IF(C142&gt;='Print Variations'!$F$7,IF(OR('Print Variations'!$D$5="$",'Print Variations'!$D$5=0),"",IF(IFERROR(MATCH(301,C$13:C142,0),0)&gt;0,"",301)),C142+1)))</f>
        <v/>
      </c>
      <c r="D143" s="25" t="str">
        <f ca="1">IFERROR(IF(C143="","",IF(C143=301,"Sales Tax",VLOOKUP(C143,IF(C143&lt;=100,'Enter Closet Order Here'!$F:$H,'Enter Additional Product Here'!$E:$G),IF(C143&lt;=100,2,3),FALSE))),"")</f>
        <v/>
      </c>
      <c r="E143" s="219" t="str">
        <f ca="1">IFERROR(IF(IF(C143=301,"Sales Tax",VLOOKUP(D143,IF(C143&lt;=100,'Print Here'!$W:$X,'Enter Additional Product Here'!$G:$M),IF(C143&lt;=100,2,3),FALSE))=0,"",IF(C143=301,"Sales Tax",VLOOKUP(D143,IF(C143&lt;=100,'Print Here'!$W:$X,'Enter Additional Product Here'!$G:$M),IF(C143&lt;=100,2,3),FALSE))),"")</f>
        <v/>
      </c>
      <c r="F143" s="219"/>
      <c r="G143" s="219"/>
      <c r="H143" s="219"/>
      <c r="I143" s="219"/>
      <c r="J143" s="219"/>
      <c r="K143" s="121" t="str">
        <f ca="1">IFERROR(IF(C143="","",IF(C143=301,"1",VLOOKUP(C143,IF(C143&lt;=100,'Enter Closet Order Here'!$F:$H,'Enter Additional Product Here'!$E:$G),IF(C143&lt;=100,3,2),FALSE))),"")</f>
        <v/>
      </c>
      <c r="L143" s="122" t="str">
        <f ca="1">IFERROR(IF(C143=301,"",VLOOKUP(D143,IF(C143&lt;=100,'Enter Closet Order Here'!$Y:$Z,'Enter Additional Product Here'!$G:$H),IF(C143&lt;=100,2,2),FALSE)),"")</f>
        <v/>
      </c>
      <c r="M143" s="122" t="str">
        <f ca="1">IFERROR(IF(C143="","",IF(C143=301,'Print Variations'!$D$5,VLOOKUP(C143,IF(C143&lt;=100,'Enter Closet Order Here'!$F:$L,'Enter Additional Product Here'!$E:$H),IF(C143&lt;=100,7,4),FALSE))),"")</f>
        <v/>
      </c>
      <c r="N143" s="122" t="str">
        <f t="shared" ca="1" si="5"/>
        <v/>
      </c>
      <c r="O143" s="43" t="str">
        <f ca="1">IF(O142&lt;'Print Variations'!$F$5,O142+1,IF(O142='Print Variations'!$F$5,IF('Print Variations'!$F$7=0,IF('Print Variations'!$D$5="$","",IF(IFERROR(MATCH(301,O$13:O142,0),0)&gt;0,"",301)),101),IF(O142&gt;='Print Variations'!$F$7,IF(OR('Print Variations'!$D$5="$",'Print Variations'!$D$5=0),"",IF(IFERROR(MATCH(301,O$13:O142,0),0)&gt;0,"",301)),O142+1)))</f>
        <v/>
      </c>
      <c r="P143" s="25" t="str">
        <f ca="1">IFERROR(IF(O143="","",IF(O143=301,"Sales Tax",VLOOKUP(O143,IF(O143&lt;=100,'Enter Closet Order Here'!$F:$H,'Enter Additional Product Here'!$E:$G),IF(O143&lt;=100,2,3),FALSE))),"")</f>
        <v/>
      </c>
      <c r="Q143" s="219" t="str">
        <f ca="1">IFERROR(IF(IF(O143=301,"Sales Tax",VLOOKUP(P143,IF(O143&lt;=100,'Print Here'!$W:$X,'Enter Additional Product Here'!$G:$M),IF(O143&lt;=100,2,3),FALSE))=0,"",IF(O143=301,"Sales Tax",VLOOKUP(P143,IF(O143&lt;=100,'Print Here'!$W:$X,'Enter Additional Product Here'!$G:$M),IF(O143&lt;=100,2,3),FALSE))),"")</f>
        <v/>
      </c>
      <c r="R143" s="219"/>
      <c r="S143" s="219"/>
      <c r="T143" s="219"/>
      <c r="U143" s="219"/>
      <c r="V143" s="219"/>
      <c r="W143" s="219"/>
      <c r="X143" s="121" t="str">
        <f ca="1">IFERROR(IF(O143="","",IF(O143=301,"1",VLOOKUP(O143,IF(O143&lt;=100,'Enter Closet Order Here'!$F:$H,'Enter Additional Product Here'!$E:$G),IF(O143&lt;=100,3,2),FALSE))),"")</f>
        <v/>
      </c>
      <c r="Y143" s="122" t="str">
        <f ca="1">IFERROR(IF(O143="","",IF(O143=301,'Print Variations'!$D$5,VLOOKUP(O143,IF(O143&lt;=100,'Enter Closet Order Here'!$F:$L,'Enter Additional Product Here'!$E:$H),IF(O143&lt;=100,7,4),FALSE))),"")</f>
        <v/>
      </c>
      <c r="Z143" s="122" t="str">
        <f t="shared" ca="1" si="6"/>
        <v/>
      </c>
      <c r="AD143" s="65" t="s">
        <v>202</v>
      </c>
      <c r="AE143" s="65" t="s">
        <v>1353</v>
      </c>
    </row>
    <row r="144" spans="3:31">
      <c r="C144" s="43" t="str">
        <f ca="1">IF(C143&lt;'Print Variations'!$F$5,C143+1,IF(C143='Print Variations'!$F$5,IF('Print Variations'!$F$7=0,IF('Print Variations'!$D$5="$","",IF(IFERROR(MATCH(301,C$13:C143,0),0)&gt;0,"",301)),101),IF(C143&gt;='Print Variations'!$F$7,IF(OR('Print Variations'!$D$5="$",'Print Variations'!$D$5=0),"",IF(IFERROR(MATCH(301,C$13:C143,0),0)&gt;0,"",301)),C143+1)))</f>
        <v/>
      </c>
      <c r="D144" s="25" t="str">
        <f ca="1">IFERROR(IF(C144="","",IF(C144=301,"Sales Tax",VLOOKUP(C144,IF(C144&lt;=100,'Enter Closet Order Here'!$F:$H,'Enter Additional Product Here'!$E:$G),IF(C144&lt;=100,2,3),FALSE))),"")</f>
        <v/>
      </c>
      <c r="E144" s="219" t="str">
        <f ca="1">IFERROR(IF(IF(C144=301,"Sales Tax",VLOOKUP(D144,IF(C144&lt;=100,'Print Here'!$W:$X,'Enter Additional Product Here'!$G:$M),IF(C144&lt;=100,2,3),FALSE))=0,"",IF(C144=301,"Sales Tax",VLOOKUP(D144,IF(C144&lt;=100,'Print Here'!$W:$X,'Enter Additional Product Here'!$G:$M),IF(C144&lt;=100,2,3),FALSE))),"")</f>
        <v/>
      </c>
      <c r="F144" s="219"/>
      <c r="G144" s="219"/>
      <c r="H144" s="219"/>
      <c r="I144" s="219"/>
      <c r="J144" s="219"/>
      <c r="K144" s="121" t="str">
        <f ca="1">IFERROR(IF(C144="","",IF(C144=301,"1",VLOOKUP(C144,IF(C144&lt;=100,'Enter Closet Order Here'!$F:$H,'Enter Additional Product Here'!$E:$G),IF(C144&lt;=100,3,2),FALSE))),"")</f>
        <v/>
      </c>
      <c r="L144" s="122" t="str">
        <f ca="1">IFERROR(IF(C144=301,"",VLOOKUP(D144,IF(C144&lt;=100,'Enter Closet Order Here'!$Y:$Z,'Enter Additional Product Here'!$G:$H),IF(C144&lt;=100,2,2),FALSE)),"")</f>
        <v/>
      </c>
      <c r="M144" s="122" t="str">
        <f ca="1">IFERROR(IF(C144="","",IF(C144=301,'Print Variations'!$D$5,VLOOKUP(C144,IF(C144&lt;=100,'Enter Closet Order Here'!$F:$L,'Enter Additional Product Here'!$E:$H),IF(C144&lt;=100,7,4),FALSE))),"")</f>
        <v/>
      </c>
      <c r="N144" s="122" t="str">
        <f t="shared" ca="1" si="5"/>
        <v/>
      </c>
      <c r="O144" s="43" t="str">
        <f ca="1">IF(O143&lt;'Print Variations'!$F$5,O143+1,IF(O143='Print Variations'!$F$5,IF('Print Variations'!$F$7=0,IF('Print Variations'!$D$5="$","",IF(IFERROR(MATCH(301,O$13:O143,0),0)&gt;0,"",301)),101),IF(O143&gt;='Print Variations'!$F$7,IF(OR('Print Variations'!$D$5="$",'Print Variations'!$D$5=0),"",IF(IFERROR(MATCH(301,O$13:O143,0),0)&gt;0,"",301)),O143+1)))</f>
        <v/>
      </c>
      <c r="P144" s="25" t="str">
        <f ca="1">IFERROR(IF(O144="","",IF(O144=301,"Sales Tax",VLOOKUP(O144,IF(O144&lt;=100,'Enter Closet Order Here'!$F:$H,'Enter Additional Product Here'!$E:$G),IF(O144&lt;=100,2,3),FALSE))),"")</f>
        <v/>
      </c>
      <c r="Q144" s="219" t="str">
        <f ca="1">IFERROR(IF(IF(O144=301,"Sales Tax",VLOOKUP(P144,IF(O144&lt;=100,'Print Here'!$W:$X,'Enter Additional Product Here'!$G:$M),IF(O144&lt;=100,2,3),FALSE))=0,"",IF(O144=301,"Sales Tax",VLOOKUP(P144,IF(O144&lt;=100,'Print Here'!$W:$X,'Enter Additional Product Here'!$G:$M),IF(O144&lt;=100,2,3),FALSE))),"")</f>
        <v/>
      </c>
      <c r="R144" s="219"/>
      <c r="S144" s="219"/>
      <c r="T144" s="219"/>
      <c r="U144" s="219"/>
      <c r="V144" s="219"/>
      <c r="W144" s="219"/>
      <c r="X144" s="121" t="str">
        <f ca="1">IFERROR(IF(O144="","",IF(O144=301,"1",VLOOKUP(O144,IF(O144&lt;=100,'Enter Closet Order Here'!$F:$H,'Enter Additional Product Here'!$E:$G),IF(O144&lt;=100,3,2),FALSE))),"")</f>
        <v/>
      </c>
      <c r="Y144" s="122" t="str">
        <f ca="1">IFERROR(IF(O144="","",IF(O144=301,'Print Variations'!$D$5,VLOOKUP(O144,IF(O144&lt;=100,'Enter Closet Order Here'!$F:$L,'Enter Additional Product Here'!$E:$H),IF(O144&lt;=100,7,4),FALSE))),"")</f>
        <v/>
      </c>
      <c r="Z144" s="122" t="str">
        <f t="shared" ca="1" si="6"/>
        <v/>
      </c>
      <c r="AD144" s="65" t="s">
        <v>204</v>
      </c>
      <c r="AE144" s="65" t="s">
        <v>1354</v>
      </c>
    </row>
    <row r="145" spans="3:31">
      <c r="C145" s="43" t="str">
        <f ca="1">IF(C144&lt;'Print Variations'!$F$5,C144+1,IF(C144='Print Variations'!$F$5,IF('Print Variations'!$F$7=0,IF('Print Variations'!$D$5="$","",IF(IFERROR(MATCH(301,C$13:C144,0),0)&gt;0,"",301)),101),IF(C144&gt;='Print Variations'!$F$7,IF(OR('Print Variations'!$D$5="$",'Print Variations'!$D$5=0),"",IF(IFERROR(MATCH(301,C$13:C144,0),0)&gt;0,"",301)),C144+1)))</f>
        <v/>
      </c>
      <c r="D145" s="25" t="str">
        <f ca="1">IFERROR(IF(C145="","",IF(C145=301,"Sales Tax",VLOOKUP(C145,IF(C145&lt;=100,'Enter Closet Order Here'!$F:$H,'Enter Additional Product Here'!$E:$G),IF(C145&lt;=100,2,3),FALSE))),"")</f>
        <v/>
      </c>
      <c r="E145" s="219" t="str">
        <f ca="1">IFERROR(IF(IF(C145=301,"Sales Tax",VLOOKUP(D145,IF(C145&lt;=100,'Print Here'!$W:$X,'Enter Additional Product Here'!$G:$M),IF(C145&lt;=100,2,3),FALSE))=0,"",IF(C145=301,"Sales Tax",VLOOKUP(D145,IF(C145&lt;=100,'Print Here'!$W:$X,'Enter Additional Product Here'!$G:$M),IF(C145&lt;=100,2,3),FALSE))),"")</f>
        <v/>
      </c>
      <c r="F145" s="219"/>
      <c r="G145" s="219"/>
      <c r="H145" s="219"/>
      <c r="I145" s="219"/>
      <c r="J145" s="219"/>
      <c r="K145" s="121" t="str">
        <f ca="1">IFERROR(IF(C145="","",IF(C145=301,"1",VLOOKUP(C145,IF(C145&lt;=100,'Enter Closet Order Here'!$F:$H,'Enter Additional Product Here'!$E:$G),IF(C145&lt;=100,3,2),FALSE))),"")</f>
        <v/>
      </c>
      <c r="L145" s="122" t="str">
        <f ca="1">IFERROR(IF(C145=301,"",VLOOKUP(D145,IF(C145&lt;=100,'Enter Closet Order Here'!$Y:$Z,'Enter Additional Product Here'!$G:$H),IF(C145&lt;=100,2,2),FALSE)),"")</f>
        <v/>
      </c>
      <c r="M145" s="122" t="str">
        <f ca="1">IFERROR(IF(C145="","",IF(C145=301,'Print Variations'!$D$5,VLOOKUP(C145,IF(C145&lt;=100,'Enter Closet Order Here'!$F:$L,'Enter Additional Product Here'!$E:$H),IF(C145&lt;=100,7,4),FALSE))),"")</f>
        <v/>
      </c>
      <c r="N145" s="122" t="str">
        <f t="shared" ca="1" si="5"/>
        <v/>
      </c>
      <c r="O145" s="43" t="str">
        <f ca="1">IF(O144&lt;'Print Variations'!$F$5,O144+1,IF(O144='Print Variations'!$F$5,IF('Print Variations'!$F$7=0,IF('Print Variations'!$D$5="$","",IF(IFERROR(MATCH(301,O$13:O144,0),0)&gt;0,"",301)),101),IF(O144&gt;='Print Variations'!$F$7,IF(OR('Print Variations'!$D$5="$",'Print Variations'!$D$5=0),"",IF(IFERROR(MATCH(301,O$13:O144,0),0)&gt;0,"",301)),O144+1)))</f>
        <v/>
      </c>
      <c r="P145" s="25" t="str">
        <f ca="1">IFERROR(IF(O145="","",IF(O145=301,"Sales Tax",VLOOKUP(O145,IF(O145&lt;=100,'Enter Closet Order Here'!$F:$H,'Enter Additional Product Here'!$E:$G),IF(O145&lt;=100,2,3),FALSE))),"")</f>
        <v/>
      </c>
      <c r="Q145" s="219" t="str">
        <f ca="1">IFERROR(IF(IF(O145=301,"Sales Tax",VLOOKUP(P145,IF(O145&lt;=100,'Print Here'!$W:$X,'Enter Additional Product Here'!$G:$M),IF(O145&lt;=100,2,3),FALSE))=0,"",IF(O145=301,"Sales Tax",VLOOKUP(P145,IF(O145&lt;=100,'Print Here'!$W:$X,'Enter Additional Product Here'!$G:$M),IF(O145&lt;=100,2,3),FALSE))),"")</f>
        <v/>
      </c>
      <c r="R145" s="219"/>
      <c r="S145" s="219"/>
      <c r="T145" s="219"/>
      <c r="U145" s="219"/>
      <c r="V145" s="219"/>
      <c r="W145" s="219"/>
      <c r="X145" s="121" t="str">
        <f ca="1">IFERROR(IF(O145="","",IF(O145=301,"1",VLOOKUP(O145,IF(O145&lt;=100,'Enter Closet Order Here'!$F:$H,'Enter Additional Product Here'!$E:$G),IF(O145&lt;=100,3,2),FALSE))),"")</f>
        <v/>
      </c>
      <c r="Y145" s="122" t="str">
        <f ca="1">IFERROR(IF(O145="","",IF(O145=301,'Print Variations'!$D$5,VLOOKUP(O145,IF(O145&lt;=100,'Enter Closet Order Here'!$F:$L,'Enter Additional Product Here'!$E:$H),IF(O145&lt;=100,7,4),FALSE))),"")</f>
        <v/>
      </c>
      <c r="Z145" s="122" t="str">
        <f t="shared" ca="1" si="6"/>
        <v/>
      </c>
      <c r="AD145" s="65" t="s">
        <v>206</v>
      </c>
      <c r="AE145" s="65" t="s">
        <v>1355</v>
      </c>
    </row>
    <row r="146" spans="3:31">
      <c r="C146" s="43" t="str">
        <f ca="1">IF(C145&lt;'Print Variations'!$F$5,C145+1,IF(C145='Print Variations'!$F$5,IF('Print Variations'!$F$7=0,IF('Print Variations'!$D$5="$","",IF(IFERROR(MATCH(301,C$13:C145,0),0)&gt;0,"",301)),101),IF(C145&gt;='Print Variations'!$F$7,IF(OR('Print Variations'!$D$5="$",'Print Variations'!$D$5=0),"",IF(IFERROR(MATCH(301,C$13:C145,0),0)&gt;0,"",301)),C145+1)))</f>
        <v/>
      </c>
      <c r="D146" s="25" t="str">
        <f ca="1">IFERROR(IF(C146="","",IF(C146=301,"Sales Tax",VLOOKUP(C146,IF(C146&lt;=100,'Enter Closet Order Here'!$F:$H,'Enter Additional Product Here'!$E:$G),IF(C146&lt;=100,2,3),FALSE))),"")</f>
        <v/>
      </c>
      <c r="E146" s="219" t="str">
        <f ca="1">IFERROR(IF(IF(C146=301,"Sales Tax",VLOOKUP(D146,IF(C146&lt;=100,'Print Here'!$W:$X,'Enter Additional Product Here'!$G:$M),IF(C146&lt;=100,2,3),FALSE))=0,"",IF(C146=301,"Sales Tax",VLOOKUP(D146,IF(C146&lt;=100,'Print Here'!$W:$X,'Enter Additional Product Here'!$G:$M),IF(C146&lt;=100,2,3),FALSE))),"")</f>
        <v/>
      </c>
      <c r="F146" s="219"/>
      <c r="G146" s="219"/>
      <c r="H146" s="219"/>
      <c r="I146" s="219"/>
      <c r="J146" s="219"/>
      <c r="K146" s="121" t="str">
        <f ca="1">IFERROR(IF(C146="","",IF(C146=301,"1",VLOOKUP(C146,IF(C146&lt;=100,'Enter Closet Order Here'!$F:$H,'Enter Additional Product Here'!$E:$G),IF(C146&lt;=100,3,2),FALSE))),"")</f>
        <v/>
      </c>
      <c r="L146" s="122" t="str">
        <f ca="1">IFERROR(IF(C146=301,"",VLOOKUP(D146,IF(C146&lt;=100,'Enter Closet Order Here'!$Y:$Z,'Enter Additional Product Here'!$G:$H),IF(C146&lt;=100,2,2),FALSE)),"")</f>
        <v/>
      </c>
      <c r="M146" s="122" t="str">
        <f ca="1">IFERROR(IF(C146="","",IF(C146=301,'Print Variations'!$D$5,VLOOKUP(C146,IF(C146&lt;=100,'Enter Closet Order Here'!$F:$L,'Enter Additional Product Here'!$E:$H),IF(C146&lt;=100,7,4),FALSE))),"")</f>
        <v/>
      </c>
      <c r="N146" s="122" t="str">
        <f t="shared" ca="1" si="5"/>
        <v/>
      </c>
      <c r="O146" s="43" t="str">
        <f ca="1">IF(O145&lt;'Print Variations'!$F$5,O145+1,IF(O145='Print Variations'!$F$5,IF('Print Variations'!$F$7=0,IF('Print Variations'!$D$5="$","",IF(IFERROR(MATCH(301,O$13:O145,0),0)&gt;0,"",301)),101),IF(O145&gt;='Print Variations'!$F$7,IF(OR('Print Variations'!$D$5="$",'Print Variations'!$D$5=0),"",IF(IFERROR(MATCH(301,O$13:O145,0),0)&gt;0,"",301)),O145+1)))</f>
        <v/>
      </c>
      <c r="P146" s="25" t="str">
        <f ca="1">IFERROR(IF(O146="","",IF(O146=301,"Sales Tax",VLOOKUP(O146,IF(O146&lt;=100,'Enter Closet Order Here'!$F:$H,'Enter Additional Product Here'!$E:$G),IF(O146&lt;=100,2,3),FALSE))),"")</f>
        <v/>
      </c>
      <c r="Q146" s="219" t="str">
        <f ca="1">IFERROR(IF(IF(O146=301,"Sales Tax",VLOOKUP(P146,IF(O146&lt;=100,'Print Here'!$W:$X,'Enter Additional Product Here'!$G:$M),IF(O146&lt;=100,2,3),FALSE))=0,"",IF(O146=301,"Sales Tax",VLOOKUP(P146,IF(O146&lt;=100,'Print Here'!$W:$X,'Enter Additional Product Here'!$G:$M),IF(O146&lt;=100,2,3),FALSE))),"")</f>
        <v/>
      </c>
      <c r="R146" s="219"/>
      <c r="S146" s="219"/>
      <c r="T146" s="219"/>
      <c r="U146" s="219"/>
      <c r="V146" s="219"/>
      <c r="W146" s="219"/>
      <c r="X146" s="121" t="str">
        <f ca="1">IFERROR(IF(O146="","",IF(O146=301,"1",VLOOKUP(O146,IF(O146&lt;=100,'Enter Closet Order Here'!$F:$H,'Enter Additional Product Here'!$E:$G),IF(O146&lt;=100,3,2),FALSE))),"")</f>
        <v/>
      </c>
      <c r="Y146" s="122" t="str">
        <f ca="1">IFERROR(IF(O146="","",IF(O146=301,'Print Variations'!$D$5,VLOOKUP(O146,IF(O146&lt;=100,'Enter Closet Order Here'!$F:$L,'Enter Additional Product Here'!$E:$H),IF(O146&lt;=100,7,4),FALSE))),"")</f>
        <v/>
      </c>
      <c r="Z146" s="122" t="str">
        <f t="shared" ca="1" si="6"/>
        <v/>
      </c>
      <c r="AD146" s="65" t="s">
        <v>208</v>
      </c>
      <c r="AE146" s="65" t="s">
        <v>1356</v>
      </c>
    </row>
    <row r="147" spans="3:31">
      <c r="C147" s="43" t="str">
        <f ca="1">IF(C146&lt;'Print Variations'!$F$5,C146+1,IF(C146='Print Variations'!$F$5,IF('Print Variations'!$F$7=0,IF('Print Variations'!$D$5="$","",IF(IFERROR(MATCH(301,C$13:C146,0),0)&gt;0,"",301)),101),IF(C146&gt;='Print Variations'!$F$7,IF(OR('Print Variations'!$D$5="$",'Print Variations'!$D$5=0),"",IF(IFERROR(MATCH(301,C$13:C146,0),0)&gt;0,"",301)),C146+1)))</f>
        <v/>
      </c>
      <c r="D147" s="25" t="str">
        <f ca="1">IFERROR(IF(C147="","",IF(C147=301,"Sales Tax",VLOOKUP(C147,IF(C147&lt;=100,'Enter Closet Order Here'!$F:$H,'Enter Additional Product Here'!$E:$G),IF(C147&lt;=100,2,3),FALSE))),"")</f>
        <v/>
      </c>
      <c r="E147" s="219" t="str">
        <f ca="1">IFERROR(IF(IF(C147=301,"Sales Tax",VLOOKUP(D147,IF(C147&lt;=100,'Print Here'!$W:$X,'Enter Additional Product Here'!$G:$M),IF(C147&lt;=100,2,3),FALSE))=0,"",IF(C147=301,"Sales Tax",VLOOKUP(D147,IF(C147&lt;=100,'Print Here'!$W:$X,'Enter Additional Product Here'!$G:$M),IF(C147&lt;=100,2,3),FALSE))),"")</f>
        <v/>
      </c>
      <c r="F147" s="219"/>
      <c r="G147" s="219"/>
      <c r="H147" s="219"/>
      <c r="I147" s="219"/>
      <c r="J147" s="219"/>
      <c r="K147" s="121" t="str">
        <f ca="1">IFERROR(IF(C147="","",IF(C147=301,"1",VLOOKUP(C147,IF(C147&lt;=100,'Enter Closet Order Here'!$F:$H,'Enter Additional Product Here'!$E:$G),IF(C147&lt;=100,3,2),FALSE))),"")</f>
        <v/>
      </c>
      <c r="L147" s="122" t="str">
        <f ca="1">IFERROR(IF(C147=301,"",VLOOKUP(D147,IF(C147&lt;=100,'Enter Closet Order Here'!$Y:$Z,'Enter Additional Product Here'!$G:$H),IF(C147&lt;=100,2,2),FALSE)),"")</f>
        <v/>
      </c>
      <c r="M147" s="122" t="str">
        <f ca="1">IFERROR(IF(C147="","",IF(C147=301,'Print Variations'!$D$5,VLOOKUP(C147,IF(C147&lt;=100,'Enter Closet Order Here'!$F:$L,'Enter Additional Product Here'!$E:$H),IF(C147&lt;=100,7,4),FALSE))),"")</f>
        <v/>
      </c>
      <c r="N147" s="122" t="str">
        <f t="shared" ca="1" si="5"/>
        <v/>
      </c>
      <c r="O147" s="43" t="str">
        <f ca="1">IF(O146&lt;'Print Variations'!$F$5,O146+1,IF(O146='Print Variations'!$F$5,IF('Print Variations'!$F$7=0,IF('Print Variations'!$D$5="$","",IF(IFERROR(MATCH(301,O$13:O146,0),0)&gt;0,"",301)),101),IF(O146&gt;='Print Variations'!$F$7,IF(OR('Print Variations'!$D$5="$",'Print Variations'!$D$5=0),"",IF(IFERROR(MATCH(301,O$13:O146,0),0)&gt;0,"",301)),O146+1)))</f>
        <v/>
      </c>
      <c r="P147" s="25" t="str">
        <f ca="1">IFERROR(IF(O147="","",IF(O147=301,"Sales Tax",VLOOKUP(O147,IF(O147&lt;=100,'Enter Closet Order Here'!$F:$H,'Enter Additional Product Here'!$E:$G),IF(O147&lt;=100,2,3),FALSE))),"")</f>
        <v/>
      </c>
      <c r="Q147" s="219" t="str">
        <f ca="1">IFERROR(IF(IF(O147=301,"Sales Tax",VLOOKUP(P147,IF(O147&lt;=100,'Print Here'!$W:$X,'Enter Additional Product Here'!$G:$M),IF(O147&lt;=100,2,3),FALSE))=0,"",IF(O147=301,"Sales Tax",VLOOKUP(P147,IF(O147&lt;=100,'Print Here'!$W:$X,'Enter Additional Product Here'!$G:$M),IF(O147&lt;=100,2,3),FALSE))),"")</f>
        <v/>
      </c>
      <c r="R147" s="219"/>
      <c r="S147" s="219"/>
      <c r="T147" s="219"/>
      <c r="U147" s="219"/>
      <c r="V147" s="219"/>
      <c r="W147" s="219"/>
      <c r="X147" s="121" t="str">
        <f ca="1">IFERROR(IF(O147="","",IF(O147=301,"1",VLOOKUP(O147,IF(O147&lt;=100,'Enter Closet Order Here'!$F:$H,'Enter Additional Product Here'!$E:$G),IF(O147&lt;=100,3,2),FALSE))),"")</f>
        <v/>
      </c>
      <c r="Y147" s="122" t="str">
        <f ca="1">IFERROR(IF(O147="","",IF(O147=301,'Print Variations'!$D$5,VLOOKUP(O147,IF(O147&lt;=100,'Enter Closet Order Here'!$F:$L,'Enter Additional Product Here'!$E:$H),IF(O147&lt;=100,7,4),FALSE))),"")</f>
        <v/>
      </c>
      <c r="Z147" s="122" t="str">
        <f t="shared" ca="1" si="6"/>
        <v/>
      </c>
      <c r="AD147" s="65" t="s">
        <v>210</v>
      </c>
      <c r="AE147" s="65" t="s">
        <v>1357</v>
      </c>
    </row>
    <row r="148" spans="3:31">
      <c r="C148" s="43" t="str">
        <f ca="1">IF(C147&lt;'Print Variations'!$F$5,C147+1,IF(C147='Print Variations'!$F$5,IF('Print Variations'!$F$7=0,IF('Print Variations'!$D$5="$","",IF(IFERROR(MATCH(301,C$13:C147,0),0)&gt;0,"",301)),101),IF(C147&gt;='Print Variations'!$F$7,IF(OR('Print Variations'!$D$5="$",'Print Variations'!$D$5=0),"",IF(IFERROR(MATCH(301,C$13:C147,0),0)&gt;0,"",301)),C147+1)))</f>
        <v/>
      </c>
      <c r="D148" s="25" t="str">
        <f ca="1">IFERROR(IF(C148="","",IF(C148=301,"Sales Tax",VLOOKUP(C148,IF(C148&lt;=100,'Enter Closet Order Here'!$F:$H,'Enter Additional Product Here'!$E:$G),IF(C148&lt;=100,2,3),FALSE))),"")</f>
        <v/>
      </c>
      <c r="E148" s="219" t="str">
        <f ca="1">IFERROR(IF(IF(C148=301,"Sales Tax",VLOOKUP(D148,IF(C148&lt;=100,'Print Here'!$W:$X,'Enter Additional Product Here'!$G:$M),IF(C148&lt;=100,2,3),FALSE))=0,"",IF(C148=301,"Sales Tax",VLOOKUP(D148,IF(C148&lt;=100,'Print Here'!$W:$X,'Enter Additional Product Here'!$G:$M),IF(C148&lt;=100,2,3),FALSE))),"")</f>
        <v/>
      </c>
      <c r="F148" s="219"/>
      <c r="G148" s="219"/>
      <c r="H148" s="219"/>
      <c r="I148" s="219"/>
      <c r="J148" s="219"/>
      <c r="K148" s="121" t="str">
        <f ca="1">IFERROR(IF(C148="","",IF(C148=301,"1",VLOOKUP(C148,IF(C148&lt;=100,'Enter Closet Order Here'!$F:$H,'Enter Additional Product Here'!$E:$G),IF(C148&lt;=100,3,2),FALSE))),"")</f>
        <v/>
      </c>
      <c r="L148" s="122" t="str">
        <f ca="1">IFERROR(IF(C148=301,"",VLOOKUP(D148,IF(C148&lt;=100,'Enter Closet Order Here'!$Y:$Z,'Enter Additional Product Here'!$G:$H),IF(C148&lt;=100,2,2),FALSE)),"")</f>
        <v/>
      </c>
      <c r="M148" s="122" t="str">
        <f ca="1">IFERROR(IF(C148="","",IF(C148=301,'Print Variations'!$D$5,VLOOKUP(C148,IF(C148&lt;=100,'Enter Closet Order Here'!$F:$L,'Enter Additional Product Here'!$E:$H),IF(C148&lt;=100,7,4),FALSE))),"")</f>
        <v/>
      </c>
      <c r="N148" s="122" t="str">
        <f t="shared" ca="1" si="5"/>
        <v/>
      </c>
      <c r="O148" s="43" t="str">
        <f ca="1">IF(O147&lt;'Print Variations'!$F$5,O147+1,IF(O147='Print Variations'!$F$5,IF('Print Variations'!$F$7=0,IF('Print Variations'!$D$5="$","",IF(IFERROR(MATCH(301,O$13:O147,0),0)&gt;0,"",301)),101),IF(O147&gt;='Print Variations'!$F$7,IF(OR('Print Variations'!$D$5="$",'Print Variations'!$D$5=0),"",IF(IFERROR(MATCH(301,O$13:O147,0),0)&gt;0,"",301)),O147+1)))</f>
        <v/>
      </c>
      <c r="P148" s="25" t="str">
        <f ca="1">IFERROR(IF(O148="","",IF(O148=301,"Sales Tax",VLOOKUP(O148,IF(O148&lt;=100,'Enter Closet Order Here'!$F:$H,'Enter Additional Product Here'!$E:$G),IF(O148&lt;=100,2,3),FALSE))),"")</f>
        <v/>
      </c>
      <c r="Q148" s="219" t="str">
        <f ca="1">IFERROR(IF(IF(O148=301,"Sales Tax",VLOOKUP(P148,IF(O148&lt;=100,'Print Here'!$W:$X,'Enter Additional Product Here'!$G:$M),IF(O148&lt;=100,2,3),FALSE))=0,"",IF(O148=301,"Sales Tax",VLOOKUP(P148,IF(O148&lt;=100,'Print Here'!$W:$X,'Enter Additional Product Here'!$G:$M),IF(O148&lt;=100,2,3),FALSE))),"")</f>
        <v/>
      </c>
      <c r="R148" s="219"/>
      <c r="S148" s="219"/>
      <c r="T148" s="219"/>
      <c r="U148" s="219"/>
      <c r="V148" s="219"/>
      <c r="W148" s="219"/>
      <c r="X148" s="121" t="str">
        <f ca="1">IFERROR(IF(O148="","",IF(O148=301,"1",VLOOKUP(O148,IF(O148&lt;=100,'Enter Closet Order Here'!$F:$H,'Enter Additional Product Here'!$E:$G),IF(O148&lt;=100,3,2),FALSE))),"")</f>
        <v/>
      </c>
      <c r="Y148" s="122" t="str">
        <f ca="1">IFERROR(IF(O148="","",IF(O148=301,'Print Variations'!$D$5,VLOOKUP(O148,IF(O148&lt;=100,'Enter Closet Order Here'!$F:$L,'Enter Additional Product Here'!$E:$H),IF(O148&lt;=100,7,4),FALSE))),"")</f>
        <v/>
      </c>
      <c r="Z148" s="122" t="str">
        <f t="shared" ca="1" si="6"/>
        <v/>
      </c>
      <c r="AD148" s="65" t="s">
        <v>212</v>
      </c>
      <c r="AE148" s="65" t="s">
        <v>1358</v>
      </c>
    </row>
    <row r="149" spans="3:31">
      <c r="C149" s="43" t="str">
        <f ca="1">IF(C148&lt;'Print Variations'!$F$5,C148+1,IF(C148='Print Variations'!$F$5,IF('Print Variations'!$F$7=0,IF('Print Variations'!$D$5="$","",IF(IFERROR(MATCH(301,C$13:C148,0),0)&gt;0,"",301)),101),IF(C148&gt;='Print Variations'!$F$7,IF(OR('Print Variations'!$D$5="$",'Print Variations'!$D$5=0),"",IF(IFERROR(MATCH(301,C$13:C148,0),0)&gt;0,"",301)),C148+1)))</f>
        <v/>
      </c>
      <c r="D149" s="25" t="str">
        <f ca="1">IFERROR(IF(C149="","",IF(C149=301,"Sales Tax",VLOOKUP(C149,IF(C149&lt;=100,'Enter Closet Order Here'!$F:$H,'Enter Additional Product Here'!$E:$G),IF(C149&lt;=100,2,3),FALSE))),"")</f>
        <v/>
      </c>
      <c r="E149" s="219" t="str">
        <f ca="1">IFERROR(IF(IF(C149=301,"Sales Tax",VLOOKUP(D149,IF(C149&lt;=100,'Print Here'!$W:$X,'Enter Additional Product Here'!$G:$M),IF(C149&lt;=100,2,3),FALSE))=0,"",IF(C149=301,"Sales Tax",VLOOKUP(D149,IF(C149&lt;=100,'Print Here'!$W:$X,'Enter Additional Product Here'!$G:$M),IF(C149&lt;=100,2,3),FALSE))),"")</f>
        <v/>
      </c>
      <c r="F149" s="219"/>
      <c r="G149" s="219"/>
      <c r="H149" s="219"/>
      <c r="I149" s="219"/>
      <c r="J149" s="219"/>
      <c r="K149" s="121" t="str">
        <f ca="1">IFERROR(IF(C149="","",IF(C149=301,"1",VLOOKUP(C149,IF(C149&lt;=100,'Enter Closet Order Here'!$F:$H,'Enter Additional Product Here'!$E:$G),IF(C149&lt;=100,3,2),FALSE))),"")</f>
        <v/>
      </c>
      <c r="L149" s="122" t="str">
        <f ca="1">IFERROR(IF(C149=301,"",VLOOKUP(D149,IF(C149&lt;=100,'Enter Closet Order Here'!$Y:$Z,'Enter Additional Product Here'!$G:$H),IF(C149&lt;=100,2,2),FALSE)),"")</f>
        <v/>
      </c>
      <c r="M149" s="122" t="str">
        <f ca="1">IFERROR(IF(C149="","",IF(C149=301,'Print Variations'!$D$5,VLOOKUP(C149,IF(C149&lt;=100,'Enter Closet Order Here'!$F:$L,'Enter Additional Product Here'!$E:$H),IF(C149&lt;=100,7,4),FALSE))),"")</f>
        <v/>
      </c>
      <c r="N149" s="122" t="str">
        <f t="shared" ca="1" si="5"/>
        <v/>
      </c>
      <c r="O149" s="43" t="str">
        <f ca="1">IF(O148&lt;'Print Variations'!$F$5,O148+1,IF(O148='Print Variations'!$F$5,IF('Print Variations'!$F$7=0,IF('Print Variations'!$D$5="$","",IF(IFERROR(MATCH(301,O$13:O148,0),0)&gt;0,"",301)),101),IF(O148&gt;='Print Variations'!$F$7,IF(OR('Print Variations'!$D$5="$",'Print Variations'!$D$5=0),"",IF(IFERROR(MATCH(301,O$13:O148,0),0)&gt;0,"",301)),O148+1)))</f>
        <v/>
      </c>
      <c r="P149" s="25" t="str">
        <f ca="1">IFERROR(IF(O149="","",IF(O149=301,"Sales Tax",VLOOKUP(O149,IF(O149&lt;=100,'Enter Closet Order Here'!$F:$H,'Enter Additional Product Here'!$E:$G),IF(O149&lt;=100,2,3),FALSE))),"")</f>
        <v/>
      </c>
      <c r="Q149" s="219" t="str">
        <f ca="1">IFERROR(IF(IF(O149=301,"Sales Tax",VLOOKUP(P149,IF(O149&lt;=100,'Print Here'!$W:$X,'Enter Additional Product Here'!$G:$M),IF(O149&lt;=100,2,3),FALSE))=0,"",IF(O149=301,"Sales Tax",VLOOKUP(P149,IF(O149&lt;=100,'Print Here'!$W:$X,'Enter Additional Product Here'!$G:$M),IF(O149&lt;=100,2,3),FALSE))),"")</f>
        <v/>
      </c>
      <c r="R149" s="219"/>
      <c r="S149" s="219"/>
      <c r="T149" s="219"/>
      <c r="U149" s="219"/>
      <c r="V149" s="219"/>
      <c r="W149" s="219"/>
      <c r="X149" s="121" t="str">
        <f ca="1">IFERROR(IF(O149="","",IF(O149=301,"1",VLOOKUP(O149,IF(O149&lt;=100,'Enter Closet Order Here'!$F:$H,'Enter Additional Product Here'!$E:$G),IF(O149&lt;=100,3,2),FALSE))),"")</f>
        <v/>
      </c>
      <c r="Y149" s="122" t="str">
        <f ca="1">IFERROR(IF(O149="","",IF(O149=301,'Print Variations'!$D$5,VLOOKUP(O149,IF(O149&lt;=100,'Enter Closet Order Here'!$F:$L,'Enter Additional Product Here'!$E:$H),IF(O149&lt;=100,7,4),FALSE))),"")</f>
        <v/>
      </c>
      <c r="Z149" s="122" t="str">
        <f t="shared" ca="1" si="6"/>
        <v/>
      </c>
      <c r="AD149" s="65" t="s">
        <v>214</v>
      </c>
      <c r="AE149" s="65" t="s">
        <v>1359</v>
      </c>
    </row>
    <row r="150" spans="3:31">
      <c r="C150" s="43" t="str">
        <f ca="1">IF(C149&lt;'Print Variations'!$F$5,C149+1,IF(C149='Print Variations'!$F$5,IF('Print Variations'!$F$7=0,IF('Print Variations'!$D$5="$","",IF(IFERROR(MATCH(301,C$13:C149,0),0)&gt;0,"",301)),101),IF(C149&gt;='Print Variations'!$F$7,IF(OR('Print Variations'!$D$5="$",'Print Variations'!$D$5=0),"",IF(IFERROR(MATCH(301,C$13:C149,0),0)&gt;0,"",301)),C149+1)))</f>
        <v/>
      </c>
      <c r="D150" s="25" t="str">
        <f ca="1">IFERROR(IF(C150="","",IF(C150=301,"Sales Tax",VLOOKUP(C150,IF(C150&lt;=100,'Enter Closet Order Here'!$F:$H,'Enter Additional Product Here'!$E:$G),IF(C150&lt;=100,2,3),FALSE))),"")</f>
        <v/>
      </c>
      <c r="E150" s="219" t="str">
        <f ca="1">IFERROR(IF(IF(C150=301,"Sales Tax",VLOOKUP(D150,IF(C150&lt;=100,'Print Here'!$W:$X,'Enter Additional Product Here'!$G:$M),IF(C150&lt;=100,2,3),FALSE))=0,"",IF(C150=301,"Sales Tax",VLOOKUP(D150,IF(C150&lt;=100,'Print Here'!$W:$X,'Enter Additional Product Here'!$G:$M),IF(C150&lt;=100,2,3),FALSE))),"")</f>
        <v/>
      </c>
      <c r="F150" s="219"/>
      <c r="G150" s="219"/>
      <c r="H150" s="219"/>
      <c r="I150" s="219"/>
      <c r="J150" s="219"/>
      <c r="K150" s="121" t="str">
        <f ca="1">IFERROR(IF(C150="","",IF(C150=301,"1",VLOOKUP(C150,IF(C150&lt;=100,'Enter Closet Order Here'!$F:$H,'Enter Additional Product Here'!$E:$G),IF(C150&lt;=100,3,2),FALSE))),"")</f>
        <v/>
      </c>
      <c r="L150" s="122" t="str">
        <f ca="1">IFERROR(IF(C150=301,"",VLOOKUP(D150,IF(C150&lt;=100,'Enter Closet Order Here'!$Y:$Z,'Enter Additional Product Here'!$G:$H),IF(C150&lt;=100,2,2),FALSE)),"")</f>
        <v/>
      </c>
      <c r="M150" s="122" t="str">
        <f ca="1">IFERROR(IF(C150="","",IF(C150=301,'Print Variations'!$D$5,VLOOKUP(C150,IF(C150&lt;=100,'Enter Closet Order Here'!$F:$L,'Enter Additional Product Here'!$E:$H),IF(C150&lt;=100,7,4),FALSE))),"")</f>
        <v/>
      </c>
      <c r="N150" s="122" t="str">
        <f t="shared" ca="1" si="5"/>
        <v/>
      </c>
      <c r="O150" s="43" t="str">
        <f ca="1">IF(O149&lt;'Print Variations'!$F$5,O149+1,IF(O149='Print Variations'!$F$5,IF('Print Variations'!$F$7=0,IF('Print Variations'!$D$5="$","",IF(IFERROR(MATCH(301,O$13:O149,0),0)&gt;0,"",301)),101),IF(O149&gt;='Print Variations'!$F$7,IF(OR('Print Variations'!$D$5="$",'Print Variations'!$D$5=0),"",IF(IFERROR(MATCH(301,O$13:O149,0),0)&gt;0,"",301)),O149+1)))</f>
        <v/>
      </c>
      <c r="P150" s="25" t="str">
        <f ca="1">IFERROR(IF(O150="","",IF(O150=301,"Sales Tax",VLOOKUP(O150,IF(O150&lt;=100,'Enter Closet Order Here'!$F:$H,'Enter Additional Product Here'!$E:$G),IF(O150&lt;=100,2,3),FALSE))),"")</f>
        <v/>
      </c>
      <c r="Q150" s="219" t="str">
        <f ca="1">IFERROR(IF(IF(O150=301,"Sales Tax",VLOOKUP(P150,IF(O150&lt;=100,'Print Here'!$W:$X,'Enter Additional Product Here'!$G:$M),IF(O150&lt;=100,2,3),FALSE))=0,"",IF(O150=301,"Sales Tax",VLOOKUP(P150,IF(O150&lt;=100,'Print Here'!$W:$X,'Enter Additional Product Here'!$G:$M),IF(O150&lt;=100,2,3),FALSE))),"")</f>
        <v/>
      </c>
      <c r="R150" s="219"/>
      <c r="S150" s="219"/>
      <c r="T150" s="219"/>
      <c r="U150" s="219"/>
      <c r="V150" s="219"/>
      <c r="W150" s="219"/>
      <c r="X150" s="121" t="str">
        <f ca="1">IFERROR(IF(O150="","",IF(O150=301,"1",VLOOKUP(O150,IF(O150&lt;=100,'Enter Closet Order Here'!$F:$H,'Enter Additional Product Here'!$E:$G),IF(O150&lt;=100,3,2),FALSE))),"")</f>
        <v/>
      </c>
      <c r="Y150" s="122" t="str">
        <f ca="1">IFERROR(IF(O150="","",IF(O150=301,'Print Variations'!$D$5,VLOOKUP(O150,IF(O150&lt;=100,'Enter Closet Order Here'!$F:$L,'Enter Additional Product Here'!$E:$H),IF(O150&lt;=100,7,4),FALSE))),"")</f>
        <v/>
      </c>
      <c r="Z150" s="122" t="str">
        <f t="shared" ca="1" si="6"/>
        <v/>
      </c>
      <c r="AD150" s="65" t="s">
        <v>216</v>
      </c>
      <c r="AE150" s="65" t="s">
        <v>1360</v>
      </c>
    </row>
    <row r="151" spans="3:31">
      <c r="C151" s="43" t="str">
        <f ca="1">IF(C150&lt;'Print Variations'!$F$5,C150+1,IF(C150='Print Variations'!$F$5,IF('Print Variations'!$F$7=0,IF('Print Variations'!$D$5="$","",IF(IFERROR(MATCH(301,C$13:C150,0),0)&gt;0,"",301)),101),IF(C150&gt;='Print Variations'!$F$7,IF(OR('Print Variations'!$D$5="$",'Print Variations'!$D$5=0),"",IF(IFERROR(MATCH(301,C$13:C150,0),0)&gt;0,"",301)),C150+1)))</f>
        <v/>
      </c>
      <c r="D151" s="25" t="str">
        <f ca="1">IFERROR(IF(C151="","",IF(C151=301,"Sales Tax",VLOOKUP(C151,IF(C151&lt;=100,'Enter Closet Order Here'!$F:$H,'Enter Additional Product Here'!$E:$G),IF(C151&lt;=100,2,3),FALSE))),"")</f>
        <v/>
      </c>
      <c r="E151" s="219" t="str">
        <f ca="1">IFERROR(IF(IF(C151=301,"Sales Tax",VLOOKUP(D151,IF(C151&lt;=100,'Print Here'!$W:$X,'Enter Additional Product Here'!$G:$M),IF(C151&lt;=100,2,3),FALSE))=0,"",IF(C151=301,"Sales Tax",VLOOKUP(D151,IF(C151&lt;=100,'Print Here'!$W:$X,'Enter Additional Product Here'!$G:$M),IF(C151&lt;=100,2,3),FALSE))),"")</f>
        <v/>
      </c>
      <c r="F151" s="219"/>
      <c r="G151" s="219"/>
      <c r="H151" s="219"/>
      <c r="I151" s="219"/>
      <c r="J151" s="219"/>
      <c r="K151" s="121" t="str">
        <f ca="1">IFERROR(IF(C151="","",IF(C151=301,"1",VLOOKUP(C151,IF(C151&lt;=100,'Enter Closet Order Here'!$F:$H,'Enter Additional Product Here'!$E:$G),IF(C151&lt;=100,3,2),FALSE))),"")</f>
        <v/>
      </c>
      <c r="L151" s="122" t="str">
        <f ca="1">IFERROR(IF(C151=301,"",VLOOKUP(D151,IF(C151&lt;=100,'Enter Closet Order Here'!$Y:$Z,'Enter Additional Product Here'!$G:$H),IF(C151&lt;=100,2,2),FALSE)),"")</f>
        <v/>
      </c>
      <c r="M151" s="122" t="str">
        <f ca="1">IFERROR(IF(C151="","",IF(C151=301,'Print Variations'!$D$5,VLOOKUP(C151,IF(C151&lt;=100,'Enter Closet Order Here'!$F:$L,'Enter Additional Product Here'!$E:$H),IF(C151&lt;=100,7,4),FALSE))),"")</f>
        <v/>
      </c>
      <c r="N151" s="122" t="str">
        <f t="shared" ca="1" si="5"/>
        <v/>
      </c>
      <c r="O151" s="43" t="str">
        <f ca="1">IF(O150&lt;'Print Variations'!$F$5,O150+1,IF(O150='Print Variations'!$F$5,IF('Print Variations'!$F$7=0,IF('Print Variations'!$D$5="$","",IF(IFERROR(MATCH(301,O$13:O150,0),0)&gt;0,"",301)),101),IF(O150&gt;='Print Variations'!$F$7,IF(OR('Print Variations'!$D$5="$",'Print Variations'!$D$5=0),"",IF(IFERROR(MATCH(301,O$13:O150,0),0)&gt;0,"",301)),O150+1)))</f>
        <v/>
      </c>
      <c r="P151" s="25" t="str">
        <f ca="1">IFERROR(IF(O151="","",IF(O151=301,"Sales Tax",VLOOKUP(O151,IF(O151&lt;=100,'Enter Closet Order Here'!$F:$H,'Enter Additional Product Here'!$E:$G),IF(O151&lt;=100,2,3),FALSE))),"")</f>
        <v/>
      </c>
      <c r="Q151" s="219" t="str">
        <f ca="1">IFERROR(IF(IF(O151=301,"Sales Tax",VLOOKUP(P151,IF(O151&lt;=100,'Print Here'!$W:$X,'Enter Additional Product Here'!$G:$M),IF(O151&lt;=100,2,3),FALSE))=0,"",IF(O151=301,"Sales Tax",VLOOKUP(P151,IF(O151&lt;=100,'Print Here'!$W:$X,'Enter Additional Product Here'!$G:$M),IF(O151&lt;=100,2,3),FALSE))),"")</f>
        <v/>
      </c>
      <c r="R151" s="219"/>
      <c r="S151" s="219"/>
      <c r="T151" s="219"/>
      <c r="U151" s="219"/>
      <c r="V151" s="219"/>
      <c r="W151" s="219"/>
      <c r="X151" s="121" t="str">
        <f ca="1">IFERROR(IF(O151="","",IF(O151=301,"1",VLOOKUP(O151,IF(O151&lt;=100,'Enter Closet Order Here'!$F:$H,'Enter Additional Product Here'!$E:$G),IF(O151&lt;=100,3,2),FALSE))),"")</f>
        <v/>
      </c>
      <c r="Y151" s="122" t="str">
        <f ca="1">IFERROR(IF(O151="","",IF(O151=301,'Print Variations'!$D$5,VLOOKUP(O151,IF(O151&lt;=100,'Enter Closet Order Here'!$F:$L,'Enter Additional Product Here'!$E:$H),IF(O151&lt;=100,7,4),FALSE))),"")</f>
        <v/>
      </c>
      <c r="Z151" s="122" t="str">
        <f t="shared" ca="1" si="6"/>
        <v/>
      </c>
      <c r="AD151" s="65" t="s">
        <v>218</v>
      </c>
      <c r="AE151" s="65" t="s">
        <v>1361</v>
      </c>
    </row>
    <row r="152" spans="3:31">
      <c r="C152" s="43" t="str">
        <f ca="1">IF(C151&lt;'Print Variations'!$F$5,C151+1,IF(C151='Print Variations'!$F$5,IF('Print Variations'!$F$7=0,IF('Print Variations'!$D$5="$","",IF(IFERROR(MATCH(301,C$13:C151,0),0)&gt;0,"",301)),101),IF(C151&gt;='Print Variations'!$F$7,IF(OR('Print Variations'!$D$5="$",'Print Variations'!$D$5=0),"",IF(IFERROR(MATCH(301,C$13:C151,0),0)&gt;0,"",301)),C151+1)))</f>
        <v/>
      </c>
      <c r="D152" s="25" t="str">
        <f ca="1">IFERROR(IF(C152="","",IF(C152=301,"Sales Tax",VLOOKUP(C152,IF(C152&lt;=100,'Enter Closet Order Here'!$F:$H,'Enter Additional Product Here'!$E:$G),IF(C152&lt;=100,2,3),FALSE))),"")</f>
        <v/>
      </c>
      <c r="E152" s="219" t="str">
        <f ca="1">IFERROR(IF(IF(C152=301,"Sales Tax",VLOOKUP(D152,IF(C152&lt;=100,'Print Here'!$W:$X,'Enter Additional Product Here'!$G:$M),IF(C152&lt;=100,2,3),FALSE))=0,"",IF(C152=301,"Sales Tax",VLOOKUP(D152,IF(C152&lt;=100,'Print Here'!$W:$X,'Enter Additional Product Here'!$G:$M),IF(C152&lt;=100,2,3),FALSE))),"")</f>
        <v/>
      </c>
      <c r="F152" s="219"/>
      <c r="G152" s="219"/>
      <c r="H152" s="219"/>
      <c r="I152" s="219"/>
      <c r="J152" s="219"/>
      <c r="K152" s="121" t="str">
        <f ca="1">IFERROR(IF(C152="","",IF(C152=301,"1",VLOOKUP(C152,IF(C152&lt;=100,'Enter Closet Order Here'!$F:$H,'Enter Additional Product Here'!$E:$G),IF(C152&lt;=100,3,2),FALSE))),"")</f>
        <v/>
      </c>
      <c r="L152" s="122" t="str">
        <f ca="1">IFERROR(IF(C152=301,"",VLOOKUP(D152,IF(C152&lt;=100,'Enter Closet Order Here'!$Y:$Z,'Enter Additional Product Here'!$G:$H),IF(C152&lt;=100,2,2),FALSE)),"")</f>
        <v/>
      </c>
      <c r="M152" s="122" t="str">
        <f ca="1">IFERROR(IF(C152="","",IF(C152=301,'Print Variations'!$D$5,VLOOKUP(C152,IF(C152&lt;=100,'Enter Closet Order Here'!$F:$L,'Enter Additional Product Here'!$E:$H),IF(C152&lt;=100,7,4),FALSE))),"")</f>
        <v/>
      </c>
      <c r="N152" s="122" t="str">
        <f t="shared" ca="1" si="5"/>
        <v/>
      </c>
      <c r="O152" s="43" t="str">
        <f ca="1">IF(O151&lt;'Print Variations'!$F$5,O151+1,IF(O151='Print Variations'!$F$5,IF('Print Variations'!$F$7=0,IF('Print Variations'!$D$5="$","",IF(IFERROR(MATCH(301,O$13:O151,0),0)&gt;0,"",301)),101),IF(O151&gt;='Print Variations'!$F$7,IF(OR('Print Variations'!$D$5="$",'Print Variations'!$D$5=0),"",IF(IFERROR(MATCH(301,O$13:O151,0),0)&gt;0,"",301)),O151+1)))</f>
        <v/>
      </c>
      <c r="P152" s="25" t="str">
        <f ca="1">IFERROR(IF(O152="","",IF(O152=301,"Sales Tax",VLOOKUP(O152,IF(O152&lt;=100,'Enter Closet Order Here'!$F:$H,'Enter Additional Product Here'!$E:$G),IF(O152&lt;=100,2,3),FALSE))),"")</f>
        <v/>
      </c>
      <c r="Q152" s="219" t="str">
        <f ca="1">IFERROR(IF(IF(O152=301,"Sales Tax",VLOOKUP(P152,IF(O152&lt;=100,'Print Here'!$W:$X,'Enter Additional Product Here'!$G:$M),IF(O152&lt;=100,2,3),FALSE))=0,"",IF(O152=301,"Sales Tax",VLOOKUP(P152,IF(O152&lt;=100,'Print Here'!$W:$X,'Enter Additional Product Here'!$G:$M),IF(O152&lt;=100,2,3),FALSE))),"")</f>
        <v/>
      </c>
      <c r="R152" s="219"/>
      <c r="S152" s="219"/>
      <c r="T152" s="219"/>
      <c r="U152" s="219"/>
      <c r="V152" s="219"/>
      <c r="W152" s="219"/>
      <c r="X152" s="121" t="str">
        <f ca="1">IFERROR(IF(O152="","",IF(O152=301,"1",VLOOKUP(O152,IF(O152&lt;=100,'Enter Closet Order Here'!$F:$H,'Enter Additional Product Here'!$E:$G),IF(O152&lt;=100,3,2),FALSE))),"")</f>
        <v/>
      </c>
      <c r="Y152" s="122" t="str">
        <f ca="1">IFERROR(IF(O152="","",IF(O152=301,'Print Variations'!$D$5,VLOOKUP(O152,IF(O152&lt;=100,'Enter Closet Order Here'!$F:$L,'Enter Additional Product Here'!$E:$H),IF(O152&lt;=100,7,4),FALSE))),"")</f>
        <v/>
      </c>
      <c r="Z152" s="122" t="str">
        <f t="shared" ca="1" si="6"/>
        <v/>
      </c>
      <c r="AD152" s="65" t="s">
        <v>220</v>
      </c>
      <c r="AE152" s="65" t="s">
        <v>1362</v>
      </c>
    </row>
    <row r="153" spans="3:31">
      <c r="C153" s="43" t="str">
        <f ca="1">IF(C152&lt;'Print Variations'!$F$5,C152+1,IF(C152='Print Variations'!$F$5,IF('Print Variations'!$F$7=0,IF('Print Variations'!$D$5="$","",IF(IFERROR(MATCH(301,C$13:C152,0),0)&gt;0,"",301)),101),IF(C152&gt;='Print Variations'!$F$7,IF(OR('Print Variations'!$D$5="$",'Print Variations'!$D$5=0),"",IF(IFERROR(MATCH(301,C$13:C152,0),0)&gt;0,"",301)),C152+1)))</f>
        <v/>
      </c>
      <c r="D153" s="25" t="str">
        <f ca="1">IFERROR(IF(C153="","",IF(C153=301,"Sales Tax",VLOOKUP(C153,IF(C153&lt;=100,'Enter Closet Order Here'!$F:$H,'Enter Additional Product Here'!$E:$G),IF(C153&lt;=100,2,3),FALSE))),"")</f>
        <v/>
      </c>
      <c r="E153" s="219" t="str">
        <f ca="1">IFERROR(IF(IF(C153=301,"Sales Tax",VLOOKUP(D153,IF(C153&lt;=100,'Print Here'!$W:$X,'Enter Additional Product Here'!$G:$M),IF(C153&lt;=100,2,3),FALSE))=0,"",IF(C153=301,"Sales Tax",VLOOKUP(D153,IF(C153&lt;=100,'Print Here'!$W:$X,'Enter Additional Product Here'!$G:$M),IF(C153&lt;=100,2,3),FALSE))),"")</f>
        <v/>
      </c>
      <c r="F153" s="219"/>
      <c r="G153" s="219"/>
      <c r="H153" s="219"/>
      <c r="I153" s="219"/>
      <c r="J153" s="219"/>
      <c r="K153" s="121" t="str">
        <f ca="1">IFERROR(IF(C153="","",IF(C153=301,"1",VLOOKUP(C153,IF(C153&lt;=100,'Enter Closet Order Here'!$F:$H,'Enter Additional Product Here'!$E:$G),IF(C153&lt;=100,3,2),FALSE))),"")</f>
        <v/>
      </c>
      <c r="L153" s="122" t="str">
        <f ca="1">IFERROR(IF(C153=301,"",VLOOKUP(D153,IF(C153&lt;=100,'Enter Closet Order Here'!$Y:$Z,'Enter Additional Product Here'!$G:$H),IF(C153&lt;=100,2,2),FALSE)),"")</f>
        <v/>
      </c>
      <c r="M153" s="122" t="str">
        <f ca="1">IFERROR(IF(C153="","",IF(C153=301,'Print Variations'!$D$5,VLOOKUP(C153,IF(C153&lt;=100,'Enter Closet Order Here'!$F:$L,'Enter Additional Product Here'!$E:$H),IF(C153&lt;=100,7,4),FALSE))),"")</f>
        <v/>
      </c>
      <c r="N153" s="122" t="str">
        <f t="shared" ca="1" si="5"/>
        <v/>
      </c>
      <c r="O153" s="43" t="str">
        <f ca="1">IF(O152&lt;'Print Variations'!$F$5,O152+1,IF(O152='Print Variations'!$F$5,IF('Print Variations'!$F$7=0,IF('Print Variations'!$D$5="$","",IF(IFERROR(MATCH(301,O$13:O152,0),0)&gt;0,"",301)),101),IF(O152&gt;='Print Variations'!$F$7,IF(OR('Print Variations'!$D$5="$",'Print Variations'!$D$5=0),"",IF(IFERROR(MATCH(301,O$13:O152,0),0)&gt;0,"",301)),O152+1)))</f>
        <v/>
      </c>
      <c r="P153" s="25" t="str">
        <f ca="1">IFERROR(IF(O153="","",IF(O153=301,"Sales Tax",VLOOKUP(O153,IF(O153&lt;=100,'Enter Closet Order Here'!$F:$H,'Enter Additional Product Here'!$E:$G),IF(O153&lt;=100,2,3),FALSE))),"")</f>
        <v/>
      </c>
      <c r="Q153" s="219" t="str">
        <f ca="1">IFERROR(IF(IF(O153=301,"Sales Tax",VLOOKUP(P153,IF(O153&lt;=100,'Print Here'!$W:$X,'Enter Additional Product Here'!$G:$M),IF(O153&lt;=100,2,3),FALSE))=0,"",IF(O153=301,"Sales Tax",VLOOKUP(P153,IF(O153&lt;=100,'Print Here'!$W:$X,'Enter Additional Product Here'!$G:$M),IF(O153&lt;=100,2,3),FALSE))),"")</f>
        <v/>
      </c>
      <c r="R153" s="219"/>
      <c r="S153" s="219"/>
      <c r="T153" s="219"/>
      <c r="U153" s="219"/>
      <c r="V153" s="219"/>
      <c r="W153" s="219"/>
      <c r="X153" s="121" t="str">
        <f ca="1">IFERROR(IF(O153="","",IF(O153=301,"1",VLOOKUP(O153,IF(O153&lt;=100,'Enter Closet Order Here'!$F:$H,'Enter Additional Product Here'!$E:$G),IF(O153&lt;=100,3,2),FALSE))),"")</f>
        <v/>
      </c>
      <c r="Y153" s="122" t="str">
        <f ca="1">IFERROR(IF(O153="","",IF(O153=301,'Print Variations'!$D$5,VLOOKUP(O153,IF(O153&lt;=100,'Enter Closet Order Here'!$F:$L,'Enter Additional Product Here'!$E:$H),IF(O153&lt;=100,7,4),FALSE))),"")</f>
        <v/>
      </c>
      <c r="Z153" s="122" t="str">
        <f t="shared" ca="1" si="6"/>
        <v/>
      </c>
      <c r="AD153" s="65" t="s">
        <v>222</v>
      </c>
      <c r="AE153" s="65" t="s">
        <v>1363</v>
      </c>
    </row>
    <row r="154" spans="3:31">
      <c r="C154" s="43" t="str">
        <f ca="1">IF(C153&lt;'Print Variations'!$F$5,C153+1,IF(C153='Print Variations'!$F$5,IF('Print Variations'!$F$7=0,IF('Print Variations'!$D$5="$","",IF(IFERROR(MATCH(301,C$13:C153,0),0)&gt;0,"",301)),101),IF(C153&gt;='Print Variations'!$F$7,IF(OR('Print Variations'!$D$5="$",'Print Variations'!$D$5=0),"",IF(IFERROR(MATCH(301,C$13:C153,0),0)&gt;0,"",301)),C153+1)))</f>
        <v/>
      </c>
      <c r="D154" s="25" t="str">
        <f ca="1">IFERROR(IF(C154="","",IF(C154=301,"Sales Tax",VLOOKUP(C154,IF(C154&lt;=100,'Enter Closet Order Here'!$F:$H,'Enter Additional Product Here'!$E:$G),IF(C154&lt;=100,2,3),FALSE))),"")</f>
        <v/>
      </c>
      <c r="E154" s="219" t="str">
        <f ca="1">IFERROR(IF(IF(C154=301,"Sales Tax",VLOOKUP(D154,IF(C154&lt;=100,'Print Here'!$W:$X,'Enter Additional Product Here'!$G:$M),IF(C154&lt;=100,2,3),FALSE))=0,"",IF(C154=301,"Sales Tax",VLOOKUP(D154,IF(C154&lt;=100,'Print Here'!$W:$X,'Enter Additional Product Here'!$G:$M),IF(C154&lt;=100,2,3),FALSE))),"")</f>
        <v/>
      </c>
      <c r="F154" s="219"/>
      <c r="G154" s="219"/>
      <c r="H154" s="219"/>
      <c r="I154" s="219"/>
      <c r="J154" s="219"/>
      <c r="K154" s="121" t="str">
        <f ca="1">IFERROR(IF(C154="","",IF(C154=301,"1",VLOOKUP(C154,IF(C154&lt;=100,'Enter Closet Order Here'!$F:$H,'Enter Additional Product Here'!$E:$G),IF(C154&lt;=100,3,2),FALSE))),"")</f>
        <v/>
      </c>
      <c r="L154" s="122" t="str">
        <f ca="1">IFERROR(IF(C154=301,"",VLOOKUP(D154,IF(C154&lt;=100,'Enter Closet Order Here'!$Y:$Z,'Enter Additional Product Here'!$G:$H),IF(C154&lt;=100,2,2),FALSE)),"")</f>
        <v/>
      </c>
      <c r="M154" s="122" t="str">
        <f ca="1">IFERROR(IF(C154="","",IF(C154=301,'Print Variations'!$D$5,VLOOKUP(C154,IF(C154&lt;=100,'Enter Closet Order Here'!$F:$L,'Enter Additional Product Here'!$E:$H),IF(C154&lt;=100,7,4),FALSE))),"")</f>
        <v/>
      </c>
      <c r="N154" s="122" t="str">
        <f t="shared" ca="1" si="5"/>
        <v/>
      </c>
      <c r="O154" s="43" t="str">
        <f ca="1">IF(O153&lt;'Print Variations'!$F$5,O153+1,IF(O153='Print Variations'!$F$5,IF('Print Variations'!$F$7=0,IF('Print Variations'!$D$5="$","",IF(IFERROR(MATCH(301,O$13:O153,0),0)&gt;0,"",301)),101),IF(O153&gt;='Print Variations'!$F$7,IF(OR('Print Variations'!$D$5="$",'Print Variations'!$D$5=0),"",IF(IFERROR(MATCH(301,O$13:O153,0),0)&gt;0,"",301)),O153+1)))</f>
        <v/>
      </c>
      <c r="P154" s="25" t="str">
        <f ca="1">IFERROR(IF(O154="","",IF(O154=301,"Sales Tax",VLOOKUP(O154,IF(O154&lt;=100,'Enter Closet Order Here'!$F:$H,'Enter Additional Product Here'!$E:$G),IF(O154&lt;=100,2,3),FALSE))),"")</f>
        <v/>
      </c>
      <c r="Q154" s="219" t="str">
        <f ca="1">IFERROR(IF(IF(O154=301,"Sales Tax",VLOOKUP(P154,IF(O154&lt;=100,'Print Here'!$W:$X,'Enter Additional Product Here'!$G:$M),IF(O154&lt;=100,2,3),FALSE))=0,"",IF(O154=301,"Sales Tax",VLOOKUP(P154,IF(O154&lt;=100,'Print Here'!$W:$X,'Enter Additional Product Here'!$G:$M),IF(O154&lt;=100,2,3),FALSE))),"")</f>
        <v/>
      </c>
      <c r="R154" s="219"/>
      <c r="S154" s="219"/>
      <c r="T154" s="219"/>
      <c r="U154" s="219"/>
      <c r="V154" s="219"/>
      <c r="W154" s="219"/>
      <c r="X154" s="121" t="str">
        <f ca="1">IFERROR(IF(O154="","",IF(O154=301,"1",VLOOKUP(O154,IF(O154&lt;=100,'Enter Closet Order Here'!$F:$H,'Enter Additional Product Here'!$E:$G),IF(O154&lt;=100,3,2),FALSE))),"")</f>
        <v/>
      </c>
      <c r="Y154" s="122" t="str">
        <f ca="1">IFERROR(IF(O154="","",IF(O154=301,'Print Variations'!$D$5,VLOOKUP(O154,IF(O154&lt;=100,'Enter Closet Order Here'!$F:$L,'Enter Additional Product Here'!$E:$H),IF(O154&lt;=100,7,4),FALSE))),"")</f>
        <v/>
      </c>
      <c r="Z154" s="122" t="str">
        <f t="shared" ca="1" si="6"/>
        <v/>
      </c>
      <c r="AD154" s="65" t="s">
        <v>224</v>
      </c>
      <c r="AE154" s="65" t="s">
        <v>1364</v>
      </c>
    </row>
    <row r="155" spans="3:31">
      <c r="C155" s="43" t="str">
        <f ca="1">IF(C154&lt;'Print Variations'!$F$5,C154+1,IF(C154='Print Variations'!$F$5,IF('Print Variations'!$F$7=0,IF('Print Variations'!$D$5="$","",IF(IFERROR(MATCH(301,C$13:C154,0),0)&gt;0,"",301)),101),IF(C154&gt;='Print Variations'!$F$7,IF(OR('Print Variations'!$D$5="$",'Print Variations'!$D$5=0),"",IF(IFERROR(MATCH(301,C$13:C154,0),0)&gt;0,"",301)),C154+1)))</f>
        <v/>
      </c>
      <c r="D155" s="25" t="str">
        <f ca="1">IFERROR(IF(C155="","",IF(C155=301,"Sales Tax",VLOOKUP(C155,IF(C155&lt;=100,'Enter Closet Order Here'!$F:$H,'Enter Additional Product Here'!$E:$G),IF(C155&lt;=100,2,3),FALSE))),"")</f>
        <v/>
      </c>
      <c r="E155" s="219" t="str">
        <f ca="1">IFERROR(IF(IF(C155=301,"Sales Tax",VLOOKUP(D155,IF(C155&lt;=100,'Print Here'!$W:$X,'Enter Additional Product Here'!$G:$M),IF(C155&lt;=100,2,3),FALSE))=0,"",IF(C155=301,"Sales Tax",VLOOKUP(D155,IF(C155&lt;=100,'Print Here'!$W:$X,'Enter Additional Product Here'!$G:$M),IF(C155&lt;=100,2,3),FALSE))),"")</f>
        <v/>
      </c>
      <c r="F155" s="219"/>
      <c r="G155" s="219"/>
      <c r="H155" s="219"/>
      <c r="I155" s="219"/>
      <c r="J155" s="219"/>
      <c r="K155" s="121" t="str">
        <f ca="1">IFERROR(IF(C155="","",IF(C155=301,"1",VLOOKUP(C155,IF(C155&lt;=100,'Enter Closet Order Here'!$F:$H,'Enter Additional Product Here'!$E:$G),IF(C155&lt;=100,3,2),FALSE))),"")</f>
        <v/>
      </c>
      <c r="L155" s="122" t="str">
        <f ca="1">IFERROR(IF(C155=301,"",VLOOKUP(D155,IF(C155&lt;=100,'Enter Closet Order Here'!$Y:$Z,'Enter Additional Product Here'!$G:$H),IF(C155&lt;=100,2,2),FALSE)),"")</f>
        <v/>
      </c>
      <c r="M155" s="122" t="str">
        <f ca="1">IFERROR(IF(C155="","",IF(C155=301,'Print Variations'!$D$5,VLOOKUP(C155,IF(C155&lt;=100,'Enter Closet Order Here'!$F:$L,'Enter Additional Product Here'!$E:$H),IF(C155&lt;=100,7,4),FALSE))),"")</f>
        <v/>
      </c>
      <c r="N155" s="122" t="str">
        <f t="shared" ca="1" si="5"/>
        <v/>
      </c>
      <c r="O155" s="43" t="str">
        <f ca="1">IF(O154&lt;'Print Variations'!$F$5,O154+1,IF(O154='Print Variations'!$F$5,IF('Print Variations'!$F$7=0,IF('Print Variations'!$D$5="$","",IF(IFERROR(MATCH(301,O$13:O154,0),0)&gt;0,"",301)),101),IF(O154&gt;='Print Variations'!$F$7,IF(OR('Print Variations'!$D$5="$",'Print Variations'!$D$5=0),"",IF(IFERROR(MATCH(301,O$13:O154,0),0)&gt;0,"",301)),O154+1)))</f>
        <v/>
      </c>
      <c r="P155" s="25" t="str">
        <f ca="1">IFERROR(IF(O155="","",IF(O155=301,"Sales Tax",VLOOKUP(O155,IF(O155&lt;=100,'Enter Closet Order Here'!$F:$H,'Enter Additional Product Here'!$E:$G),IF(O155&lt;=100,2,3),FALSE))),"")</f>
        <v/>
      </c>
      <c r="Q155" s="219" t="str">
        <f ca="1">IFERROR(IF(IF(O155=301,"Sales Tax",VLOOKUP(P155,IF(O155&lt;=100,'Print Here'!$W:$X,'Enter Additional Product Here'!$G:$M),IF(O155&lt;=100,2,3),FALSE))=0,"",IF(O155=301,"Sales Tax",VLOOKUP(P155,IF(O155&lt;=100,'Print Here'!$W:$X,'Enter Additional Product Here'!$G:$M),IF(O155&lt;=100,2,3),FALSE))),"")</f>
        <v/>
      </c>
      <c r="R155" s="219"/>
      <c r="S155" s="219"/>
      <c r="T155" s="219"/>
      <c r="U155" s="219"/>
      <c r="V155" s="219"/>
      <c r="W155" s="219"/>
      <c r="X155" s="121" t="str">
        <f ca="1">IFERROR(IF(O155="","",IF(O155=301,"1",VLOOKUP(O155,IF(O155&lt;=100,'Enter Closet Order Here'!$F:$H,'Enter Additional Product Here'!$E:$G),IF(O155&lt;=100,3,2),FALSE))),"")</f>
        <v/>
      </c>
      <c r="Y155" s="122" t="str">
        <f ca="1">IFERROR(IF(O155="","",IF(O155=301,'Print Variations'!$D$5,VLOOKUP(O155,IF(O155&lt;=100,'Enter Closet Order Here'!$F:$L,'Enter Additional Product Here'!$E:$H),IF(O155&lt;=100,7,4),FALSE))),"")</f>
        <v/>
      </c>
      <c r="Z155" s="122" t="str">
        <f t="shared" ca="1" si="6"/>
        <v/>
      </c>
      <c r="AD155" s="65" t="s">
        <v>226</v>
      </c>
      <c r="AE155" s="65" t="s">
        <v>1365</v>
      </c>
    </row>
    <row r="156" spans="3:31">
      <c r="C156" s="43" t="str">
        <f ca="1">IF(C155&lt;'Print Variations'!$F$5,C155+1,IF(C155='Print Variations'!$F$5,IF('Print Variations'!$F$7=0,IF('Print Variations'!$D$5="$","",IF(IFERROR(MATCH(301,C$13:C155,0),0)&gt;0,"",301)),101),IF(C155&gt;='Print Variations'!$F$7,IF(OR('Print Variations'!$D$5="$",'Print Variations'!$D$5=0),"",IF(IFERROR(MATCH(301,C$13:C155,0),0)&gt;0,"",301)),C155+1)))</f>
        <v/>
      </c>
      <c r="D156" s="25" t="str">
        <f ca="1">IFERROR(IF(C156="","",IF(C156=301,"Sales Tax",VLOOKUP(C156,IF(C156&lt;=100,'Enter Closet Order Here'!$F:$H,'Enter Additional Product Here'!$E:$G),IF(C156&lt;=100,2,3),FALSE))),"")</f>
        <v/>
      </c>
      <c r="E156" s="219" t="str">
        <f ca="1">IFERROR(IF(IF(C156=301,"Sales Tax",VLOOKUP(D156,IF(C156&lt;=100,'Print Here'!$W:$X,'Enter Additional Product Here'!$G:$M),IF(C156&lt;=100,2,3),FALSE))=0,"",IF(C156=301,"Sales Tax",VLOOKUP(D156,IF(C156&lt;=100,'Print Here'!$W:$X,'Enter Additional Product Here'!$G:$M),IF(C156&lt;=100,2,3),FALSE))),"")</f>
        <v/>
      </c>
      <c r="F156" s="219"/>
      <c r="G156" s="219"/>
      <c r="H156" s="219"/>
      <c r="I156" s="219"/>
      <c r="J156" s="219"/>
      <c r="K156" s="121" t="str">
        <f ca="1">IFERROR(IF(C156="","",IF(C156=301,"1",VLOOKUP(C156,IF(C156&lt;=100,'Enter Closet Order Here'!$F:$H,'Enter Additional Product Here'!$E:$G),IF(C156&lt;=100,3,2),FALSE))),"")</f>
        <v/>
      </c>
      <c r="L156" s="122" t="str">
        <f ca="1">IFERROR(IF(C156=301,"",VLOOKUP(D156,IF(C156&lt;=100,'Enter Closet Order Here'!$Y:$Z,'Enter Additional Product Here'!$G:$H),IF(C156&lt;=100,2,2),FALSE)),"")</f>
        <v/>
      </c>
      <c r="M156" s="122" t="str">
        <f ca="1">IFERROR(IF(C156="","",IF(C156=301,'Print Variations'!$D$5,VLOOKUP(C156,IF(C156&lt;=100,'Enter Closet Order Here'!$F:$L,'Enter Additional Product Here'!$E:$H),IF(C156&lt;=100,7,4),FALSE))),"")</f>
        <v/>
      </c>
      <c r="N156" s="122" t="str">
        <f t="shared" ca="1" si="5"/>
        <v/>
      </c>
      <c r="O156" s="43" t="str">
        <f ca="1">IF(O155&lt;'Print Variations'!$F$5,O155+1,IF(O155='Print Variations'!$F$5,IF('Print Variations'!$F$7=0,IF('Print Variations'!$D$5="$","",IF(IFERROR(MATCH(301,O$13:O155,0),0)&gt;0,"",301)),101),IF(O155&gt;='Print Variations'!$F$7,IF(OR('Print Variations'!$D$5="$",'Print Variations'!$D$5=0),"",IF(IFERROR(MATCH(301,O$13:O155,0),0)&gt;0,"",301)),O155+1)))</f>
        <v/>
      </c>
      <c r="P156" s="25" t="str">
        <f ca="1">IFERROR(IF(O156="","",IF(O156=301,"Sales Tax",VLOOKUP(O156,IF(O156&lt;=100,'Enter Closet Order Here'!$F:$H,'Enter Additional Product Here'!$E:$G),IF(O156&lt;=100,2,3),FALSE))),"")</f>
        <v/>
      </c>
      <c r="Q156" s="219" t="str">
        <f ca="1">IFERROR(IF(IF(O156=301,"Sales Tax",VLOOKUP(P156,IF(O156&lt;=100,'Print Here'!$W:$X,'Enter Additional Product Here'!$G:$M),IF(O156&lt;=100,2,3),FALSE))=0,"",IF(O156=301,"Sales Tax",VLOOKUP(P156,IF(O156&lt;=100,'Print Here'!$W:$X,'Enter Additional Product Here'!$G:$M),IF(O156&lt;=100,2,3),FALSE))),"")</f>
        <v/>
      </c>
      <c r="R156" s="219"/>
      <c r="S156" s="219"/>
      <c r="T156" s="219"/>
      <c r="U156" s="219"/>
      <c r="V156" s="219"/>
      <c r="W156" s="219"/>
      <c r="X156" s="121" t="str">
        <f ca="1">IFERROR(IF(O156="","",IF(O156=301,"1",VLOOKUP(O156,IF(O156&lt;=100,'Enter Closet Order Here'!$F:$H,'Enter Additional Product Here'!$E:$G),IF(O156&lt;=100,3,2),FALSE))),"")</f>
        <v/>
      </c>
      <c r="Y156" s="122" t="str">
        <f ca="1">IFERROR(IF(O156="","",IF(O156=301,'Print Variations'!$D$5,VLOOKUP(O156,IF(O156&lt;=100,'Enter Closet Order Here'!$F:$L,'Enter Additional Product Here'!$E:$H),IF(O156&lt;=100,7,4),FALSE))),"")</f>
        <v/>
      </c>
      <c r="Z156" s="122" t="str">
        <f t="shared" ca="1" si="6"/>
        <v/>
      </c>
      <c r="AD156" s="65" t="s">
        <v>228</v>
      </c>
      <c r="AE156" s="65" t="s">
        <v>1366</v>
      </c>
    </row>
    <row r="157" spans="3:31">
      <c r="C157" s="43" t="str">
        <f ca="1">IF(C156&lt;'Print Variations'!$F$5,C156+1,IF(C156='Print Variations'!$F$5,IF('Print Variations'!$F$7=0,IF('Print Variations'!$D$5="$","",IF(IFERROR(MATCH(301,C$13:C156,0),0)&gt;0,"",301)),101),IF(C156&gt;='Print Variations'!$F$7,IF(OR('Print Variations'!$D$5="$",'Print Variations'!$D$5=0),"",IF(IFERROR(MATCH(301,C$13:C156,0),0)&gt;0,"",301)),C156+1)))</f>
        <v/>
      </c>
      <c r="D157" s="25" t="str">
        <f ca="1">IFERROR(IF(C157="","",IF(C157=301,"Sales Tax",VLOOKUP(C157,IF(C157&lt;=100,'Enter Closet Order Here'!$F:$H,'Enter Additional Product Here'!$E:$G),IF(C157&lt;=100,2,3),FALSE))),"")</f>
        <v/>
      </c>
      <c r="E157" s="219" t="str">
        <f ca="1">IFERROR(IF(IF(C157=301,"Sales Tax",VLOOKUP(D157,IF(C157&lt;=100,'Print Here'!$W:$X,'Enter Additional Product Here'!$G:$M),IF(C157&lt;=100,2,3),FALSE))=0,"",IF(C157=301,"Sales Tax",VLOOKUP(D157,IF(C157&lt;=100,'Print Here'!$W:$X,'Enter Additional Product Here'!$G:$M),IF(C157&lt;=100,2,3),FALSE))),"")</f>
        <v/>
      </c>
      <c r="F157" s="219"/>
      <c r="G157" s="219"/>
      <c r="H157" s="219"/>
      <c r="I157" s="219"/>
      <c r="J157" s="219"/>
      <c r="K157" s="121" t="str">
        <f ca="1">IFERROR(IF(C157="","",IF(C157=301,"1",VLOOKUP(C157,IF(C157&lt;=100,'Enter Closet Order Here'!$F:$H,'Enter Additional Product Here'!$E:$G),IF(C157&lt;=100,3,2),FALSE))),"")</f>
        <v/>
      </c>
      <c r="L157" s="122" t="str">
        <f ca="1">IFERROR(IF(C157=301,"",VLOOKUP(D157,IF(C157&lt;=100,'Enter Closet Order Here'!$Y:$Z,'Enter Additional Product Here'!$G:$H),IF(C157&lt;=100,2,2),FALSE)),"")</f>
        <v/>
      </c>
      <c r="M157" s="122" t="str">
        <f ca="1">IFERROR(IF(C157="","",IF(C157=301,'Print Variations'!$D$5,VLOOKUP(C157,IF(C157&lt;=100,'Enter Closet Order Here'!$F:$L,'Enter Additional Product Here'!$E:$H),IF(C157&lt;=100,7,4),FALSE))),"")</f>
        <v/>
      </c>
      <c r="N157" s="122" t="str">
        <f t="shared" ca="1" si="5"/>
        <v/>
      </c>
      <c r="O157" s="43" t="str">
        <f ca="1">IF(O156&lt;'Print Variations'!$F$5,O156+1,IF(O156='Print Variations'!$F$5,IF('Print Variations'!$F$7=0,IF('Print Variations'!$D$5="$","",IF(IFERROR(MATCH(301,O$13:O156,0),0)&gt;0,"",301)),101),IF(O156&gt;='Print Variations'!$F$7,IF(OR('Print Variations'!$D$5="$",'Print Variations'!$D$5=0),"",IF(IFERROR(MATCH(301,O$13:O156,0),0)&gt;0,"",301)),O156+1)))</f>
        <v/>
      </c>
      <c r="P157" s="25" t="str">
        <f ca="1">IFERROR(IF(O157="","",IF(O157=301,"Sales Tax",VLOOKUP(O157,IF(O157&lt;=100,'Enter Closet Order Here'!$F:$H,'Enter Additional Product Here'!$E:$G),IF(O157&lt;=100,2,3),FALSE))),"")</f>
        <v/>
      </c>
      <c r="Q157" s="219" t="str">
        <f ca="1">IFERROR(IF(IF(O157=301,"Sales Tax",VLOOKUP(P157,IF(O157&lt;=100,'Print Here'!$W:$X,'Enter Additional Product Here'!$G:$M),IF(O157&lt;=100,2,3),FALSE))=0,"",IF(O157=301,"Sales Tax",VLOOKUP(P157,IF(O157&lt;=100,'Print Here'!$W:$X,'Enter Additional Product Here'!$G:$M),IF(O157&lt;=100,2,3),FALSE))),"")</f>
        <v/>
      </c>
      <c r="R157" s="219"/>
      <c r="S157" s="219"/>
      <c r="T157" s="219"/>
      <c r="U157" s="219"/>
      <c r="V157" s="219"/>
      <c r="W157" s="219"/>
      <c r="X157" s="121" t="str">
        <f ca="1">IFERROR(IF(O157="","",IF(O157=301,"1",VLOOKUP(O157,IF(O157&lt;=100,'Enter Closet Order Here'!$F:$H,'Enter Additional Product Here'!$E:$G),IF(O157&lt;=100,3,2),FALSE))),"")</f>
        <v/>
      </c>
      <c r="Y157" s="122" t="str">
        <f ca="1">IFERROR(IF(O157="","",IF(O157=301,'Print Variations'!$D$5,VLOOKUP(O157,IF(O157&lt;=100,'Enter Closet Order Here'!$F:$L,'Enter Additional Product Here'!$E:$H),IF(O157&lt;=100,7,4),FALSE))),"")</f>
        <v/>
      </c>
      <c r="Z157" s="122" t="str">
        <f t="shared" ca="1" si="6"/>
        <v/>
      </c>
      <c r="AD157" s="65" t="s">
        <v>230</v>
      </c>
      <c r="AE157" s="65" t="s">
        <v>1367</v>
      </c>
    </row>
    <row r="158" spans="3:31">
      <c r="C158" s="43" t="str">
        <f ca="1">IF(C157&lt;'Print Variations'!$F$5,C157+1,IF(C157='Print Variations'!$F$5,IF('Print Variations'!$F$7=0,IF('Print Variations'!$D$5="$","",IF(IFERROR(MATCH(301,C$13:C157,0),0)&gt;0,"",301)),101),IF(C157&gt;='Print Variations'!$F$7,IF(OR('Print Variations'!$D$5="$",'Print Variations'!$D$5=0),"",IF(IFERROR(MATCH(301,C$13:C157,0),0)&gt;0,"",301)),C157+1)))</f>
        <v/>
      </c>
      <c r="D158" s="25" t="str">
        <f ca="1">IFERROR(IF(C158="","",IF(C158=301,"Sales Tax",VLOOKUP(C158,IF(C158&lt;=100,'Enter Closet Order Here'!$F:$H,'Enter Additional Product Here'!$E:$G),IF(C158&lt;=100,2,3),FALSE))),"")</f>
        <v/>
      </c>
      <c r="E158" s="219" t="str">
        <f ca="1">IFERROR(IF(IF(C158=301,"Sales Tax",VLOOKUP(D158,IF(C158&lt;=100,'Print Here'!$W:$X,'Enter Additional Product Here'!$G:$M),IF(C158&lt;=100,2,3),FALSE))=0,"",IF(C158=301,"Sales Tax",VLOOKUP(D158,IF(C158&lt;=100,'Print Here'!$W:$X,'Enter Additional Product Here'!$G:$M),IF(C158&lt;=100,2,3),FALSE))),"")</f>
        <v/>
      </c>
      <c r="F158" s="219"/>
      <c r="G158" s="219"/>
      <c r="H158" s="219"/>
      <c r="I158" s="219"/>
      <c r="J158" s="219"/>
      <c r="K158" s="121" t="str">
        <f ca="1">IFERROR(IF(C158="","",IF(C158=301,"1",VLOOKUP(C158,IF(C158&lt;=100,'Enter Closet Order Here'!$F:$H,'Enter Additional Product Here'!$E:$G),IF(C158&lt;=100,3,2),FALSE))),"")</f>
        <v/>
      </c>
      <c r="L158" s="122" t="str">
        <f ca="1">IFERROR(IF(C158=301,"",VLOOKUP(D158,IF(C158&lt;=100,'Enter Closet Order Here'!$Y:$Z,'Enter Additional Product Here'!$G:$H),IF(C158&lt;=100,2,2),FALSE)),"")</f>
        <v/>
      </c>
      <c r="M158" s="122" t="str">
        <f ca="1">IFERROR(IF(C158="","",IF(C158=301,'Print Variations'!$D$5,VLOOKUP(C158,IF(C158&lt;=100,'Enter Closet Order Here'!$F:$L,'Enter Additional Product Here'!$E:$H),IF(C158&lt;=100,7,4),FALSE))),"")</f>
        <v/>
      </c>
      <c r="N158" s="122" t="str">
        <f t="shared" ca="1" si="5"/>
        <v/>
      </c>
      <c r="O158" s="43" t="str">
        <f ca="1">IF(O157&lt;'Print Variations'!$F$5,O157+1,IF(O157='Print Variations'!$F$5,IF('Print Variations'!$F$7=0,IF('Print Variations'!$D$5="$","",IF(IFERROR(MATCH(301,O$13:O157,0),0)&gt;0,"",301)),101),IF(O157&gt;='Print Variations'!$F$7,IF(OR('Print Variations'!$D$5="$",'Print Variations'!$D$5=0),"",IF(IFERROR(MATCH(301,O$13:O157,0),0)&gt;0,"",301)),O157+1)))</f>
        <v/>
      </c>
      <c r="P158" s="25" t="str">
        <f ca="1">IFERROR(IF(O158="","",IF(O158=301,"Sales Tax",VLOOKUP(O158,IF(O158&lt;=100,'Enter Closet Order Here'!$F:$H,'Enter Additional Product Here'!$E:$G),IF(O158&lt;=100,2,3),FALSE))),"")</f>
        <v/>
      </c>
      <c r="Q158" s="219" t="str">
        <f ca="1">IFERROR(IF(IF(O158=301,"Sales Tax",VLOOKUP(P158,IF(O158&lt;=100,'Print Here'!$W:$X,'Enter Additional Product Here'!$G:$M),IF(O158&lt;=100,2,3),FALSE))=0,"",IF(O158=301,"Sales Tax",VLOOKUP(P158,IF(O158&lt;=100,'Print Here'!$W:$X,'Enter Additional Product Here'!$G:$M),IF(O158&lt;=100,2,3),FALSE))),"")</f>
        <v/>
      </c>
      <c r="R158" s="219"/>
      <c r="S158" s="219"/>
      <c r="T158" s="219"/>
      <c r="U158" s="219"/>
      <c r="V158" s="219"/>
      <c r="W158" s="219"/>
      <c r="X158" s="121" t="str">
        <f ca="1">IFERROR(IF(O158="","",IF(O158=301,"1",VLOOKUP(O158,IF(O158&lt;=100,'Enter Closet Order Here'!$F:$H,'Enter Additional Product Here'!$E:$G),IF(O158&lt;=100,3,2),FALSE))),"")</f>
        <v/>
      </c>
      <c r="Y158" s="122" t="str">
        <f ca="1">IFERROR(IF(O158="","",IF(O158=301,'Print Variations'!$D$5,VLOOKUP(O158,IF(O158&lt;=100,'Enter Closet Order Here'!$F:$L,'Enter Additional Product Here'!$E:$H),IF(O158&lt;=100,7,4),FALSE))),"")</f>
        <v/>
      </c>
      <c r="Z158" s="122" t="str">
        <f t="shared" ca="1" si="6"/>
        <v/>
      </c>
      <c r="AD158" s="65" t="s">
        <v>232</v>
      </c>
      <c r="AE158" s="65" t="s">
        <v>1368</v>
      </c>
    </row>
    <row r="159" spans="3:31">
      <c r="C159" s="43" t="str">
        <f ca="1">IF(C158&lt;'Print Variations'!$F$5,C158+1,IF(C158='Print Variations'!$F$5,IF('Print Variations'!$F$7=0,IF('Print Variations'!$D$5="$","",IF(IFERROR(MATCH(301,C$13:C158,0),0)&gt;0,"",301)),101),IF(C158&gt;='Print Variations'!$F$7,IF(OR('Print Variations'!$D$5="$",'Print Variations'!$D$5=0),"",IF(IFERROR(MATCH(301,C$13:C158,0),0)&gt;0,"",301)),C158+1)))</f>
        <v/>
      </c>
      <c r="D159" s="25" t="str">
        <f ca="1">IFERROR(IF(C159="","",IF(C159=301,"Sales Tax",VLOOKUP(C159,IF(C159&lt;=100,'Enter Closet Order Here'!$F:$H,'Enter Additional Product Here'!$E:$G),IF(C159&lt;=100,2,3),FALSE))),"")</f>
        <v/>
      </c>
      <c r="E159" s="219" t="str">
        <f ca="1">IFERROR(IF(IF(C159=301,"Sales Tax",VLOOKUP(D159,IF(C159&lt;=100,'Print Here'!$W:$X,'Enter Additional Product Here'!$G:$M),IF(C159&lt;=100,2,3),FALSE))=0,"",IF(C159=301,"Sales Tax",VLOOKUP(D159,IF(C159&lt;=100,'Print Here'!$W:$X,'Enter Additional Product Here'!$G:$M),IF(C159&lt;=100,2,3),FALSE))),"")</f>
        <v/>
      </c>
      <c r="F159" s="219"/>
      <c r="G159" s="219"/>
      <c r="H159" s="219"/>
      <c r="I159" s="219"/>
      <c r="J159" s="219"/>
      <c r="K159" s="121" t="str">
        <f ca="1">IFERROR(IF(C159="","",IF(C159=301,"1",VLOOKUP(C159,IF(C159&lt;=100,'Enter Closet Order Here'!$F:$H,'Enter Additional Product Here'!$E:$G),IF(C159&lt;=100,3,2),FALSE))),"")</f>
        <v/>
      </c>
      <c r="L159" s="122" t="str">
        <f ca="1">IFERROR(IF(C159=301,"",VLOOKUP(D159,IF(C159&lt;=100,'Enter Closet Order Here'!$Y:$Z,'Enter Additional Product Here'!$G:$H),IF(C159&lt;=100,2,2),FALSE)),"")</f>
        <v/>
      </c>
      <c r="M159" s="122" t="str">
        <f ca="1">IFERROR(IF(C159="","",IF(C159=301,'Print Variations'!$D$5,VLOOKUP(C159,IF(C159&lt;=100,'Enter Closet Order Here'!$F:$L,'Enter Additional Product Here'!$E:$H),IF(C159&lt;=100,7,4),FALSE))),"")</f>
        <v/>
      </c>
      <c r="N159" s="122" t="str">
        <f t="shared" ca="1" si="5"/>
        <v/>
      </c>
      <c r="O159" s="43" t="str">
        <f ca="1">IF(O158&lt;'Print Variations'!$F$5,O158+1,IF(O158='Print Variations'!$F$5,IF('Print Variations'!$F$7=0,IF('Print Variations'!$D$5="$","",IF(IFERROR(MATCH(301,O$13:O158,0),0)&gt;0,"",301)),101),IF(O158&gt;='Print Variations'!$F$7,IF(OR('Print Variations'!$D$5="$",'Print Variations'!$D$5=0),"",IF(IFERROR(MATCH(301,O$13:O158,0),0)&gt;0,"",301)),O158+1)))</f>
        <v/>
      </c>
      <c r="P159" s="25" t="str">
        <f ca="1">IFERROR(IF(O159="","",IF(O159=301,"Sales Tax",VLOOKUP(O159,IF(O159&lt;=100,'Enter Closet Order Here'!$F:$H,'Enter Additional Product Here'!$E:$G),IF(O159&lt;=100,2,3),FALSE))),"")</f>
        <v/>
      </c>
      <c r="Q159" s="219" t="str">
        <f ca="1">IFERROR(IF(IF(O159=301,"Sales Tax",VLOOKUP(P159,IF(O159&lt;=100,'Print Here'!$W:$X,'Enter Additional Product Here'!$G:$M),IF(O159&lt;=100,2,3),FALSE))=0,"",IF(O159=301,"Sales Tax",VLOOKUP(P159,IF(O159&lt;=100,'Print Here'!$W:$X,'Enter Additional Product Here'!$G:$M),IF(O159&lt;=100,2,3),FALSE))),"")</f>
        <v/>
      </c>
      <c r="R159" s="219"/>
      <c r="S159" s="219"/>
      <c r="T159" s="219"/>
      <c r="U159" s="219"/>
      <c r="V159" s="219"/>
      <c r="W159" s="219"/>
      <c r="X159" s="121" t="str">
        <f ca="1">IFERROR(IF(O159="","",IF(O159=301,"1",VLOOKUP(O159,IF(O159&lt;=100,'Enter Closet Order Here'!$F:$H,'Enter Additional Product Here'!$E:$G),IF(O159&lt;=100,3,2),FALSE))),"")</f>
        <v/>
      </c>
      <c r="Y159" s="122" t="str">
        <f ca="1">IFERROR(IF(O159="","",IF(O159=301,'Print Variations'!$D$5,VLOOKUP(O159,IF(O159&lt;=100,'Enter Closet Order Here'!$F:$L,'Enter Additional Product Here'!$E:$H),IF(O159&lt;=100,7,4),FALSE))),"")</f>
        <v/>
      </c>
      <c r="Z159" s="122" t="str">
        <f t="shared" ca="1" si="6"/>
        <v/>
      </c>
      <c r="AD159" s="65" t="s">
        <v>234</v>
      </c>
      <c r="AE159" s="65" t="s">
        <v>1369</v>
      </c>
    </row>
    <row r="160" spans="3:31">
      <c r="C160" s="43" t="str">
        <f ca="1">IF(C159&lt;'Print Variations'!$F$5,C159+1,IF(C159='Print Variations'!$F$5,IF('Print Variations'!$F$7=0,IF('Print Variations'!$D$5="$","",IF(IFERROR(MATCH(301,C$13:C159,0),0)&gt;0,"",301)),101),IF(C159&gt;='Print Variations'!$F$7,IF(OR('Print Variations'!$D$5="$",'Print Variations'!$D$5=0),"",IF(IFERROR(MATCH(301,C$13:C159,0),0)&gt;0,"",301)),C159+1)))</f>
        <v/>
      </c>
      <c r="D160" s="25" t="str">
        <f ca="1">IFERROR(IF(C160="","",IF(C160=301,"Sales Tax",VLOOKUP(C160,IF(C160&lt;=100,'Enter Closet Order Here'!$F:$H,'Enter Additional Product Here'!$E:$G),IF(C160&lt;=100,2,3),FALSE))),"")</f>
        <v/>
      </c>
      <c r="E160" s="219" t="str">
        <f ca="1">IFERROR(IF(IF(C160=301,"Sales Tax",VLOOKUP(D160,IF(C160&lt;=100,'Print Here'!$W:$X,'Enter Additional Product Here'!$G:$M),IF(C160&lt;=100,2,3),FALSE))=0,"",IF(C160=301,"Sales Tax",VLOOKUP(D160,IF(C160&lt;=100,'Print Here'!$W:$X,'Enter Additional Product Here'!$G:$M),IF(C160&lt;=100,2,3),FALSE))),"")</f>
        <v/>
      </c>
      <c r="F160" s="219"/>
      <c r="G160" s="219"/>
      <c r="H160" s="219"/>
      <c r="I160" s="219"/>
      <c r="J160" s="219"/>
      <c r="K160" s="121" t="str">
        <f ca="1">IFERROR(IF(C160="","",IF(C160=301,"1",VLOOKUP(C160,IF(C160&lt;=100,'Enter Closet Order Here'!$F:$H,'Enter Additional Product Here'!$E:$G),IF(C160&lt;=100,3,2),FALSE))),"")</f>
        <v/>
      </c>
      <c r="L160" s="122" t="str">
        <f ca="1">IFERROR(IF(C160=301,"",VLOOKUP(D160,IF(C160&lt;=100,'Enter Closet Order Here'!$Y:$Z,'Enter Additional Product Here'!$G:$H),IF(C160&lt;=100,2,2),FALSE)),"")</f>
        <v/>
      </c>
      <c r="M160" s="122" t="str">
        <f ca="1">IFERROR(IF(C160="","",IF(C160=301,'Print Variations'!$D$5,VLOOKUP(C160,IF(C160&lt;=100,'Enter Closet Order Here'!$F:$L,'Enter Additional Product Here'!$E:$H),IF(C160&lt;=100,7,4),FALSE))),"")</f>
        <v/>
      </c>
      <c r="N160" s="122" t="str">
        <f t="shared" ca="1" si="5"/>
        <v/>
      </c>
      <c r="O160" s="43" t="str">
        <f ca="1">IF(O159&lt;'Print Variations'!$F$5,O159+1,IF(O159='Print Variations'!$F$5,IF('Print Variations'!$F$7=0,IF('Print Variations'!$D$5="$","",IF(IFERROR(MATCH(301,O$13:O159,0),0)&gt;0,"",301)),101),IF(O159&gt;='Print Variations'!$F$7,IF(OR('Print Variations'!$D$5="$",'Print Variations'!$D$5=0),"",IF(IFERROR(MATCH(301,O$13:O159,0),0)&gt;0,"",301)),O159+1)))</f>
        <v/>
      </c>
      <c r="P160" s="25" t="str">
        <f ca="1">IFERROR(IF(O160="","",IF(O160=301,"Sales Tax",VLOOKUP(O160,IF(O160&lt;=100,'Enter Closet Order Here'!$F:$H,'Enter Additional Product Here'!$E:$G),IF(O160&lt;=100,2,3),FALSE))),"")</f>
        <v/>
      </c>
      <c r="Q160" s="219" t="str">
        <f ca="1">IFERROR(IF(IF(O160=301,"Sales Tax",VLOOKUP(P160,IF(O160&lt;=100,'Print Here'!$W:$X,'Enter Additional Product Here'!$G:$M),IF(O160&lt;=100,2,3),FALSE))=0,"",IF(O160=301,"Sales Tax",VLOOKUP(P160,IF(O160&lt;=100,'Print Here'!$W:$X,'Enter Additional Product Here'!$G:$M),IF(O160&lt;=100,2,3),FALSE))),"")</f>
        <v/>
      </c>
      <c r="R160" s="219"/>
      <c r="S160" s="219"/>
      <c r="T160" s="219"/>
      <c r="U160" s="219"/>
      <c r="V160" s="219"/>
      <c r="W160" s="219"/>
      <c r="X160" s="121" t="str">
        <f ca="1">IFERROR(IF(O160="","",IF(O160=301,"1",VLOOKUP(O160,IF(O160&lt;=100,'Enter Closet Order Here'!$F:$H,'Enter Additional Product Here'!$E:$G),IF(O160&lt;=100,3,2),FALSE))),"")</f>
        <v/>
      </c>
      <c r="Y160" s="122" t="str">
        <f ca="1">IFERROR(IF(O160="","",IF(O160=301,'Print Variations'!$D$5,VLOOKUP(O160,IF(O160&lt;=100,'Enter Closet Order Here'!$F:$L,'Enter Additional Product Here'!$E:$H),IF(O160&lt;=100,7,4),FALSE))),"")</f>
        <v/>
      </c>
      <c r="Z160" s="122" t="str">
        <f t="shared" ca="1" si="6"/>
        <v/>
      </c>
      <c r="AD160" s="65" t="s">
        <v>236</v>
      </c>
      <c r="AE160" s="65" t="s">
        <v>1370</v>
      </c>
    </row>
    <row r="161" spans="3:31">
      <c r="C161" s="43" t="str">
        <f ca="1">IF(C160&lt;'Print Variations'!$F$5,C160+1,IF(C160='Print Variations'!$F$5,IF('Print Variations'!$F$7=0,IF('Print Variations'!$D$5="$","",IF(IFERROR(MATCH(301,C$13:C160,0),0)&gt;0,"",301)),101),IF(C160&gt;='Print Variations'!$F$7,IF(OR('Print Variations'!$D$5="$",'Print Variations'!$D$5=0),"",IF(IFERROR(MATCH(301,C$13:C160,0),0)&gt;0,"",301)),C160+1)))</f>
        <v/>
      </c>
      <c r="D161" s="25" t="str">
        <f ca="1">IFERROR(IF(C161="","",IF(C161=301,"Sales Tax",VLOOKUP(C161,IF(C161&lt;=100,'Enter Closet Order Here'!$F:$H,'Enter Additional Product Here'!$E:$G),IF(C161&lt;=100,2,3),FALSE))),"")</f>
        <v/>
      </c>
      <c r="E161" s="219" t="str">
        <f ca="1">IFERROR(IF(IF(C161=301,"Sales Tax",VLOOKUP(D161,IF(C161&lt;=100,'Print Here'!$W:$X,'Enter Additional Product Here'!$G:$M),IF(C161&lt;=100,2,3),FALSE))=0,"",IF(C161=301,"Sales Tax",VLOOKUP(D161,IF(C161&lt;=100,'Print Here'!$W:$X,'Enter Additional Product Here'!$G:$M),IF(C161&lt;=100,2,3),FALSE))),"")</f>
        <v/>
      </c>
      <c r="F161" s="219"/>
      <c r="G161" s="219"/>
      <c r="H161" s="219"/>
      <c r="I161" s="219"/>
      <c r="J161" s="219"/>
      <c r="K161" s="121" t="str">
        <f ca="1">IFERROR(IF(C161="","",IF(C161=301,"1",VLOOKUP(C161,IF(C161&lt;=100,'Enter Closet Order Here'!$F:$H,'Enter Additional Product Here'!$E:$G),IF(C161&lt;=100,3,2),FALSE))),"")</f>
        <v/>
      </c>
      <c r="L161" s="122" t="str">
        <f ca="1">IFERROR(IF(C161=301,"",VLOOKUP(D161,IF(C161&lt;=100,'Enter Closet Order Here'!$Y:$Z,'Enter Additional Product Here'!$G:$H),IF(C161&lt;=100,2,2),FALSE)),"")</f>
        <v/>
      </c>
      <c r="M161" s="122" t="str">
        <f ca="1">IFERROR(IF(C161="","",IF(C161=301,'Print Variations'!$D$5,VLOOKUP(C161,IF(C161&lt;=100,'Enter Closet Order Here'!$F:$L,'Enter Additional Product Here'!$E:$H),IF(C161&lt;=100,7,4),FALSE))),"")</f>
        <v/>
      </c>
      <c r="N161" s="122" t="str">
        <f t="shared" ca="1" si="5"/>
        <v/>
      </c>
      <c r="O161" s="43" t="str">
        <f ca="1">IF(O160&lt;'Print Variations'!$F$5,O160+1,IF(O160='Print Variations'!$F$5,IF('Print Variations'!$F$7=0,IF('Print Variations'!$D$5="$","",IF(IFERROR(MATCH(301,O$13:O160,0),0)&gt;0,"",301)),101),IF(O160&gt;='Print Variations'!$F$7,IF(OR('Print Variations'!$D$5="$",'Print Variations'!$D$5=0),"",IF(IFERROR(MATCH(301,O$13:O160,0),0)&gt;0,"",301)),O160+1)))</f>
        <v/>
      </c>
      <c r="P161" s="25" t="str">
        <f ca="1">IFERROR(IF(O161="","",IF(O161=301,"Sales Tax",VLOOKUP(O161,IF(O161&lt;=100,'Enter Closet Order Here'!$F:$H,'Enter Additional Product Here'!$E:$G),IF(O161&lt;=100,2,3),FALSE))),"")</f>
        <v/>
      </c>
      <c r="Q161" s="219" t="str">
        <f ca="1">IFERROR(IF(IF(O161=301,"Sales Tax",VLOOKUP(P161,IF(O161&lt;=100,'Print Here'!$W:$X,'Enter Additional Product Here'!$G:$M),IF(O161&lt;=100,2,3),FALSE))=0,"",IF(O161=301,"Sales Tax",VLOOKUP(P161,IF(O161&lt;=100,'Print Here'!$W:$X,'Enter Additional Product Here'!$G:$M),IF(O161&lt;=100,2,3),FALSE))),"")</f>
        <v/>
      </c>
      <c r="R161" s="219"/>
      <c r="S161" s="219"/>
      <c r="T161" s="219"/>
      <c r="U161" s="219"/>
      <c r="V161" s="219"/>
      <c r="W161" s="219"/>
      <c r="X161" s="121" t="str">
        <f ca="1">IFERROR(IF(O161="","",IF(O161=301,"1",VLOOKUP(O161,IF(O161&lt;=100,'Enter Closet Order Here'!$F:$H,'Enter Additional Product Here'!$E:$G),IF(O161&lt;=100,3,2),FALSE))),"")</f>
        <v/>
      </c>
      <c r="Y161" s="122" t="str">
        <f ca="1">IFERROR(IF(O161="","",IF(O161=301,'Print Variations'!$D$5,VLOOKUP(O161,IF(O161&lt;=100,'Enter Closet Order Here'!$F:$L,'Enter Additional Product Here'!$E:$H),IF(O161&lt;=100,7,4),FALSE))),"")</f>
        <v/>
      </c>
      <c r="Z161" s="122" t="str">
        <f t="shared" ca="1" si="6"/>
        <v/>
      </c>
      <c r="AD161" s="65" t="s">
        <v>238</v>
      </c>
      <c r="AE161" s="65" t="s">
        <v>1371</v>
      </c>
    </row>
    <row r="162" spans="3:31">
      <c r="C162" s="43" t="str">
        <f ca="1">IF(C161&lt;'Print Variations'!$F$5,C161+1,IF(C161='Print Variations'!$F$5,IF('Print Variations'!$F$7=0,IF('Print Variations'!$D$5="$","",IF(IFERROR(MATCH(301,C$13:C161,0),0)&gt;0,"",301)),101),IF(C161&gt;='Print Variations'!$F$7,IF(OR('Print Variations'!$D$5="$",'Print Variations'!$D$5=0),"",IF(IFERROR(MATCH(301,C$13:C161,0),0)&gt;0,"",301)),C161+1)))</f>
        <v/>
      </c>
      <c r="D162" s="25" t="str">
        <f ca="1">IFERROR(IF(C162="","",IF(C162=301,"Sales Tax",VLOOKUP(C162,IF(C162&lt;=100,'Enter Closet Order Here'!$F:$H,'Enter Additional Product Here'!$E:$G),IF(C162&lt;=100,2,3),FALSE))),"")</f>
        <v/>
      </c>
      <c r="E162" s="219" t="str">
        <f ca="1">IFERROR(IF(IF(C162=301,"Sales Tax",VLOOKUP(D162,IF(C162&lt;=100,'Print Here'!$W:$X,'Enter Additional Product Here'!$G:$M),IF(C162&lt;=100,2,3),FALSE))=0,"",IF(C162=301,"Sales Tax",VLOOKUP(D162,IF(C162&lt;=100,'Print Here'!$W:$X,'Enter Additional Product Here'!$G:$M),IF(C162&lt;=100,2,3),FALSE))),"")</f>
        <v/>
      </c>
      <c r="F162" s="219"/>
      <c r="G162" s="219"/>
      <c r="H162" s="219"/>
      <c r="I162" s="219"/>
      <c r="J162" s="219"/>
      <c r="K162" s="121" t="str">
        <f ca="1">IFERROR(IF(C162="","",IF(C162=301,"1",VLOOKUP(C162,IF(C162&lt;=100,'Enter Closet Order Here'!$F:$H,'Enter Additional Product Here'!$E:$G),IF(C162&lt;=100,3,2),FALSE))),"")</f>
        <v/>
      </c>
      <c r="L162" s="122" t="str">
        <f ca="1">IFERROR(IF(C162=301,"",VLOOKUP(D162,IF(C162&lt;=100,'Enter Closet Order Here'!$Y:$Z,'Enter Additional Product Here'!$G:$H),IF(C162&lt;=100,2,2),FALSE)),"")</f>
        <v/>
      </c>
      <c r="M162" s="122" t="str">
        <f ca="1">IFERROR(IF(C162="","",IF(C162=301,'Print Variations'!$D$5,VLOOKUP(C162,IF(C162&lt;=100,'Enter Closet Order Here'!$F:$L,'Enter Additional Product Here'!$E:$H),IF(C162&lt;=100,7,4),FALSE))),"")</f>
        <v/>
      </c>
      <c r="N162" s="122" t="str">
        <f t="shared" ca="1" si="5"/>
        <v/>
      </c>
      <c r="O162" s="43" t="str">
        <f ca="1">IF(O161&lt;'Print Variations'!$F$5,O161+1,IF(O161='Print Variations'!$F$5,IF('Print Variations'!$F$7=0,IF('Print Variations'!$D$5="$","",IF(IFERROR(MATCH(301,O$13:O161,0),0)&gt;0,"",301)),101),IF(O161&gt;='Print Variations'!$F$7,IF(OR('Print Variations'!$D$5="$",'Print Variations'!$D$5=0),"",IF(IFERROR(MATCH(301,O$13:O161,0),0)&gt;0,"",301)),O161+1)))</f>
        <v/>
      </c>
      <c r="P162" s="25" t="str">
        <f ca="1">IFERROR(IF(O162="","",IF(O162=301,"Sales Tax",VLOOKUP(O162,IF(O162&lt;=100,'Enter Closet Order Here'!$F:$H,'Enter Additional Product Here'!$E:$G),IF(O162&lt;=100,2,3),FALSE))),"")</f>
        <v/>
      </c>
      <c r="Q162" s="219" t="str">
        <f ca="1">IFERROR(IF(IF(O162=301,"Sales Tax",VLOOKUP(P162,IF(O162&lt;=100,'Print Here'!$W:$X,'Enter Additional Product Here'!$G:$M),IF(O162&lt;=100,2,3),FALSE))=0,"",IF(O162=301,"Sales Tax",VLOOKUP(P162,IF(O162&lt;=100,'Print Here'!$W:$X,'Enter Additional Product Here'!$G:$M),IF(O162&lt;=100,2,3),FALSE))),"")</f>
        <v/>
      </c>
      <c r="R162" s="219"/>
      <c r="S162" s="219"/>
      <c r="T162" s="219"/>
      <c r="U162" s="219"/>
      <c r="V162" s="219"/>
      <c r="W162" s="219"/>
      <c r="X162" s="121" t="str">
        <f ca="1">IFERROR(IF(O162="","",IF(O162=301,"1",VLOOKUP(O162,IF(O162&lt;=100,'Enter Closet Order Here'!$F:$H,'Enter Additional Product Here'!$E:$G),IF(O162&lt;=100,3,2),FALSE))),"")</f>
        <v/>
      </c>
      <c r="Y162" s="122" t="str">
        <f ca="1">IFERROR(IF(O162="","",IF(O162=301,'Print Variations'!$D$5,VLOOKUP(O162,IF(O162&lt;=100,'Enter Closet Order Here'!$F:$L,'Enter Additional Product Here'!$E:$H),IF(O162&lt;=100,7,4),FALSE))),"")</f>
        <v/>
      </c>
      <c r="Z162" s="122" t="str">
        <f t="shared" ca="1" si="6"/>
        <v/>
      </c>
      <c r="AD162" s="65" t="s">
        <v>240</v>
      </c>
      <c r="AE162" s="65" t="s">
        <v>1372</v>
      </c>
    </row>
    <row r="163" spans="3:31">
      <c r="C163" s="43" t="str">
        <f ca="1">IF(C162&lt;'Print Variations'!$F$5,C162+1,IF(C162='Print Variations'!$F$5,IF('Print Variations'!$F$7=0,IF('Print Variations'!$D$5="$","",IF(IFERROR(MATCH(301,C$13:C162,0),0)&gt;0,"",301)),101),IF(C162&gt;='Print Variations'!$F$7,IF(OR('Print Variations'!$D$5="$",'Print Variations'!$D$5=0),"",IF(IFERROR(MATCH(301,C$13:C162,0),0)&gt;0,"",301)),C162+1)))</f>
        <v/>
      </c>
      <c r="D163" s="25" t="str">
        <f ca="1">IFERROR(IF(C163="","",IF(C163=301,"Sales Tax",VLOOKUP(C163,IF(C163&lt;=100,'Enter Closet Order Here'!$F:$H,'Enter Additional Product Here'!$E:$G),IF(C163&lt;=100,2,3),FALSE))),"")</f>
        <v/>
      </c>
      <c r="E163" s="219" t="str">
        <f ca="1">IFERROR(IF(IF(C163=301,"Sales Tax",VLOOKUP(D163,IF(C163&lt;=100,'Print Here'!$W:$X,'Enter Additional Product Here'!$G:$M),IF(C163&lt;=100,2,3),FALSE))=0,"",IF(C163=301,"Sales Tax",VLOOKUP(D163,IF(C163&lt;=100,'Print Here'!$W:$X,'Enter Additional Product Here'!$G:$M),IF(C163&lt;=100,2,3),FALSE))),"")</f>
        <v/>
      </c>
      <c r="F163" s="219"/>
      <c r="G163" s="219"/>
      <c r="H163" s="219"/>
      <c r="I163" s="219"/>
      <c r="J163" s="219"/>
      <c r="K163" s="121" t="str">
        <f ca="1">IFERROR(IF(C163="","",IF(C163=301,"1",VLOOKUP(C163,IF(C163&lt;=100,'Enter Closet Order Here'!$F:$H,'Enter Additional Product Here'!$E:$G),IF(C163&lt;=100,3,2),FALSE))),"")</f>
        <v/>
      </c>
      <c r="L163" s="122" t="str">
        <f ca="1">IFERROR(IF(C163=301,"",VLOOKUP(D163,IF(C163&lt;=100,'Enter Closet Order Here'!$Y:$Z,'Enter Additional Product Here'!$G:$H),IF(C163&lt;=100,2,2),FALSE)),"")</f>
        <v/>
      </c>
      <c r="M163" s="122" t="str">
        <f ca="1">IFERROR(IF(C163="","",IF(C163=301,'Print Variations'!$D$5,VLOOKUP(C163,IF(C163&lt;=100,'Enter Closet Order Here'!$F:$L,'Enter Additional Product Here'!$E:$H),IF(C163&lt;=100,7,4),FALSE))),"")</f>
        <v/>
      </c>
      <c r="N163" s="122" t="str">
        <f t="shared" ca="1" si="5"/>
        <v/>
      </c>
      <c r="O163" s="43" t="str">
        <f ca="1">IF(O162&lt;'Print Variations'!$F$5,O162+1,IF(O162='Print Variations'!$F$5,IF('Print Variations'!$F$7=0,IF('Print Variations'!$D$5="$","",IF(IFERROR(MATCH(301,O$13:O162,0),0)&gt;0,"",301)),101),IF(O162&gt;='Print Variations'!$F$7,IF(OR('Print Variations'!$D$5="$",'Print Variations'!$D$5=0),"",IF(IFERROR(MATCH(301,O$13:O162,0),0)&gt;0,"",301)),O162+1)))</f>
        <v/>
      </c>
      <c r="P163" s="25" t="str">
        <f ca="1">IFERROR(IF(O163="","",IF(O163=301,"Sales Tax",VLOOKUP(O163,IF(O163&lt;=100,'Enter Closet Order Here'!$F:$H,'Enter Additional Product Here'!$E:$G),IF(O163&lt;=100,2,3),FALSE))),"")</f>
        <v/>
      </c>
      <c r="Q163" s="219" t="str">
        <f ca="1">IFERROR(IF(IF(O163=301,"Sales Tax",VLOOKUP(P163,IF(O163&lt;=100,'Print Here'!$W:$X,'Enter Additional Product Here'!$G:$M),IF(O163&lt;=100,2,3),FALSE))=0,"",IF(O163=301,"Sales Tax",VLOOKUP(P163,IF(O163&lt;=100,'Print Here'!$W:$X,'Enter Additional Product Here'!$G:$M),IF(O163&lt;=100,2,3),FALSE))),"")</f>
        <v/>
      </c>
      <c r="R163" s="219"/>
      <c r="S163" s="219"/>
      <c r="T163" s="219"/>
      <c r="U163" s="219"/>
      <c r="V163" s="219"/>
      <c r="W163" s="219"/>
      <c r="X163" s="121" t="str">
        <f ca="1">IFERROR(IF(O163="","",IF(O163=301,"1",VLOOKUP(O163,IF(O163&lt;=100,'Enter Closet Order Here'!$F:$H,'Enter Additional Product Here'!$E:$G),IF(O163&lt;=100,3,2),FALSE))),"")</f>
        <v/>
      </c>
      <c r="Y163" s="122" t="str">
        <f ca="1">IFERROR(IF(O163="","",IF(O163=301,'Print Variations'!$D$5,VLOOKUP(O163,IF(O163&lt;=100,'Enter Closet Order Here'!$F:$L,'Enter Additional Product Here'!$E:$H),IF(O163&lt;=100,7,4),FALSE))),"")</f>
        <v/>
      </c>
      <c r="Z163" s="122" t="str">
        <f t="shared" ca="1" si="6"/>
        <v/>
      </c>
      <c r="AD163" s="65" t="s">
        <v>242</v>
      </c>
      <c r="AE163" s="65" t="s">
        <v>1373</v>
      </c>
    </row>
    <row r="164" spans="3:31">
      <c r="C164" s="43" t="str">
        <f ca="1">IF(C163&lt;'Print Variations'!$F$5,C163+1,IF(C163='Print Variations'!$F$5,IF('Print Variations'!$F$7=0,IF('Print Variations'!$D$5="$","",IF(IFERROR(MATCH(301,C$13:C163,0),0)&gt;0,"",301)),101),IF(C163&gt;='Print Variations'!$F$7,IF(OR('Print Variations'!$D$5="$",'Print Variations'!$D$5=0),"",IF(IFERROR(MATCH(301,C$13:C163,0),0)&gt;0,"",301)),C163+1)))</f>
        <v/>
      </c>
      <c r="D164" s="25" t="str">
        <f ca="1">IFERROR(IF(C164="","",IF(C164=301,"Sales Tax",VLOOKUP(C164,IF(C164&lt;=100,'Enter Closet Order Here'!$F:$H,'Enter Additional Product Here'!$E:$G),IF(C164&lt;=100,2,3),FALSE))),"")</f>
        <v/>
      </c>
      <c r="E164" s="219" t="str">
        <f ca="1">IFERROR(IF(IF(C164=301,"Sales Tax",VLOOKUP(D164,IF(C164&lt;=100,'Print Here'!$W:$X,'Enter Additional Product Here'!$G:$M),IF(C164&lt;=100,2,3),FALSE))=0,"",IF(C164=301,"Sales Tax",VLOOKUP(D164,IF(C164&lt;=100,'Print Here'!$W:$X,'Enter Additional Product Here'!$G:$M),IF(C164&lt;=100,2,3),FALSE))),"")</f>
        <v/>
      </c>
      <c r="F164" s="219"/>
      <c r="G164" s="219"/>
      <c r="H164" s="219"/>
      <c r="I164" s="219"/>
      <c r="J164" s="219"/>
      <c r="K164" s="121" t="str">
        <f ca="1">IFERROR(IF(C164="","",IF(C164=301,"1",VLOOKUP(C164,IF(C164&lt;=100,'Enter Closet Order Here'!$F:$H,'Enter Additional Product Here'!$E:$G),IF(C164&lt;=100,3,2),FALSE))),"")</f>
        <v/>
      </c>
      <c r="L164" s="122" t="str">
        <f ca="1">IFERROR(IF(C164=301,"",VLOOKUP(D164,IF(C164&lt;=100,'Enter Closet Order Here'!$Y:$Z,'Enter Additional Product Here'!$G:$H),IF(C164&lt;=100,2,2),FALSE)),"")</f>
        <v/>
      </c>
      <c r="M164" s="122" t="str">
        <f ca="1">IFERROR(IF(C164="","",IF(C164=301,'Print Variations'!$D$5,VLOOKUP(C164,IF(C164&lt;=100,'Enter Closet Order Here'!$F:$L,'Enter Additional Product Here'!$E:$H),IF(C164&lt;=100,7,4),FALSE))),"")</f>
        <v/>
      </c>
      <c r="N164" s="122" t="str">
        <f t="shared" ca="1" si="5"/>
        <v/>
      </c>
      <c r="O164" s="43" t="str">
        <f ca="1">IF(O163&lt;'Print Variations'!$F$5,O163+1,IF(O163='Print Variations'!$F$5,IF('Print Variations'!$F$7=0,IF('Print Variations'!$D$5="$","",IF(IFERROR(MATCH(301,O$13:O163,0),0)&gt;0,"",301)),101),IF(O163&gt;='Print Variations'!$F$7,IF(OR('Print Variations'!$D$5="$",'Print Variations'!$D$5=0),"",IF(IFERROR(MATCH(301,O$13:O163,0),0)&gt;0,"",301)),O163+1)))</f>
        <v/>
      </c>
      <c r="P164" s="25" t="str">
        <f ca="1">IFERROR(IF(O164="","",IF(O164=301,"Sales Tax",VLOOKUP(O164,IF(O164&lt;=100,'Enter Closet Order Here'!$F:$H,'Enter Additional Product Here'!$E:$G),IF(O164&lt;=100,2,3),FALSE))),"")</f>
        <v/>
      </c>
      <c r="Q164" s="219" t="str">
        <f ca="1">IFERROR(IF(IF(O164=301,"Sales Tax",VLOOKUP(P164,IF(O164&lt;=100,'Print Here'!$W:$X,'Enter Additional Product Here'!$G:$M),IF(O164&lt;=100,2,3),FALSE))=0,"",IF(O164=301,"Sales Tax",VLOOKUP(P164,IF(O164&lt;=100,'Print Here'!$W:$X,'Enter Additional Product Here'!$G:$M),IF(O164&lt;=100,2,3),FALSE))),"")</f>
        <v/>
      </c>
      <c r="R164" s="219"/>
      <c r="S164" s="219"/>
      <c r="T164" s="219"/>
      <c r="U164" s="219"/>
      <c r="V164" s="219"/>
      <c r="W164" s="219"/>
      <c r="X164" s="121" t="str">
        <f ca="1">IFERROR(IF(O164="","",IF(O164=301,"1",VLOOKUP(O164,IF(O164&lt;=100,'Enter Closet Order Here'!$F:$H,'Enter Additional Product Here'!$E:$G),IF(O164&lt;=100,3,2),FALSE))),"")</f>
        <v/>
      </c>
      <c r="Y164" s="122" t="str">
        <f ca="1">IFERROR(IF(O164="","",IF(O164=301,'Print Variations'!$D$5,VLOOKUP(O164,IF(O164&lt;=100,'Enter Closet Order Here'!$F:$L,'Enter Additional Product Here'!$E:$H),IF(O164&lt;=100,7,4),FALSE))),"")</f>
        <v/>
      </c>
      <c r="Z164" s="122" t="str">
        <f t="shared" ca="1" si="6"/>
        <v/>
      </c>
      <c r="AD164" s="65" t="s">
        <v>244</v>
      </c>
      <c r="AE164" s="65" t="s">
        <v>1374</v>
      </c>
    </row>
    <row r="165" spans="3:31">
      <c r="C165" s="43" t="str">
        <f ca="1">IF(C164&lt;'Print Variations'!$F$5,C164+1,IF(C164='Print Variations'!$F$5,IF('Print Variations'!$F$7=0,IF('Print Variations'!$D$5="$","",IF(IFERROR(MATCH(301,C$13:C164,0),0)&gt;0,"",301)),101),IF(C164&gt;='Print Variations'!$F$7,IF(OR('Print Variations'!$D$5="$",'Print Variations'!$D$5=0),"",IF(IFERROR(MATCH(301,C$13:C164,0),0)&gt;0,"",301)),C164+1)))</f>
        <v/>
      </c>
      <c r="D165" s="25" t="str">
        <f ca="1">IFERROR(IF(C165="","",IF(C165=301,"Sales Tax",VLOOKUP(C165,IF(C165&lt;=100,'Enter Closet Order Here'!$F:$H,'Enter Additional Product Here'!$E:$G),IF(C165&lt;=100,2,3),FALSE))),"")</f>
        <v/>
      </c>
      <c r="E165" s="219" t="str">
        <f ca="1">IFERROR(IF(IF(C165=301,"Sales Tax",VLOOKUP(D165,IF(C165&lt;=100,'Print Here'!$W:$X,'Enter Additional Product Here'!$G:$M),IF(C165&lt;=100,2,3),FALSE))=0,"",IF(C165=301,"Sales Tax",VLOOKUP(D165,IF(C165&lt;=100,'Print Here'!$W:$X,'Enter Additional Product Here'!$G:$M),IF(C165&lt;=100,2,3),FALSE))),"")</f>
        <v/>
      </c>
      <c r="F165" s="219"/>
      <c r="G165" s="219"/>
      <c r="H165" s="219"/>
      <c r="I165" s="219"/>
      <c r="J165" s="219"/>
      <c r="K165" s="121" t="str">
        <f ca="1">IFERROR(IF(C165="","",IF(C165=301,"1",VLOOKUP(C165,IF(C165&lt;=100,'Enter Closet Order Here'!$F:$H,'Enter Additional Product Here'!$E:$G),IF(C165&lt;=100,3,2),FALSE))),"")</f>
        <v/>
      </c>
      <c r="L165" s="122" t="str">
        <f ca="1">IFERROR(IF(C165=301,"",VLOOKUP(D165,IF(C165&lt;=100,'Enter Closet Order Here'!$Y:$Z,'Enter Additional Product Here'!$G:$H),IF(C165&lt;=100,2,2),FALSE)),"")</f>
        <v/>
      </c>
      <c r="M165" s="122" t="str">
        <f ca="1">IFERROR(IF(C165="","",IF(C165=301,'Print Variations'!$D$5,VLOOKUP(C165,IF(C165&lt;=100,'Enter Closet Order Here'!$F:$L,'Enter Additional Product Here'!$E:$H),IF(C165&lt;=100,7,4),FALSE))),"")</f>
        <v/>
      </c>
      <c r="N165" s="122" t="str">
        <f t="shared" ca="1" si="5"/>
        <v/>
      </c>
      <c r="O165" s="43" t="str">
        <f ca="1">IF(O164&lt;'Print Variations'!$F$5,O164+1,IF(O164='Print Variations'!$F$5,IF('Print Variations'!$F$7=0,IF('Print Variations'!$D$5="$","",IF(IFERROR(MATCH(301,O$13:O164,0),0)&gt;0,"",301)),101),IF(O164&gt;='Print Variations'!$F$7,IF(OR('Print Variations'!$D$5="$",'Print Variations'!$D$5=0),"",IF(IFERROR(MATCH(301,O$13:O164,0),0)&gt;0,"",301)),O164+1)))</f>
        <v/>
      </c>
      <c r="P165" s="25" t="str">
        <f ca="1">IFERROR(IF(O165="","",IF(O165=301,"Sales Tax",VLOOKUP(O165,IF(O165&lt;=100,'Enter Closet Order Here'!$F:$H,'Enter Additional Product Here'!$E:$G),IF(O165&lt;=100,2,3),FALSE))),"")</f>
        <v/>
      </c>
      <c r="Q165" s="219" t="str">
        <f ca="1">IFERROR(IF(IF(O165=301,"Sales Tax",VLOOKUP(P165,IF(O165&lt;=100,'Print Here'!$W:$X,'Enter Additional Product Here'!$G:$M),IF(O165&lt;=100,2,3),FALSE))=0,"",IF(O165=301,"Sales Tax",VLOOKUP(P165,IF(O165&lt;=100,'Print Here'!$W:$X,'Enter Additional Product Here'!$G:$M),IF(O165&lt;=100,2,3),FALSE))),"")</f>
        <v/>
      </c>
      <c r="R165" s="219"/>
      <c r="S165" s="219"/>
      <c r="T165" s="219"/>
      <c r="U165" s="219"/>
      <c r="V165" s="219"/>
      <c r="W165" s="219"/>
      <c r="X165" s="121" t="str">
        <f ca="1">IFERROR(IF(O165="","",IF(O165=301,"1",VLOOKUP(O165,IF(O165&lt;=100,'Enter Closet Order Here'!$F:$H,'Enter Additional Product Here'!$E:$G),IF(O165&lt;=100,3,2),FALSE))),"")</f>
        <v/>
      </c>
      <c r="Y165" s="122" t="str">
        <f ca="1">IFERROR(IF(O165="","",IF(O165=301,'Print Variations'!$D$5,VLOOKUP(O165,IF(O165&lt;=100,'Enter Closet Order Here'!$F:$L,'Enter Additional Product Here'!$E:$H),IF(O165&lt;=100,7,4),FALSE))),"")</f>
        <v/>
      </c>
      <c r="Z165" s="122" t="str">
        <f t="shared" ca="1" si="6"/>
        <v/>
      </c>
      <c r="AD165" s="65" t="s">
        <v>246</v>
      </c>
      <c r="AE165" s="65" t="s">
        <v>1375</v>
      </c>
    </row>
    <row r="166" spans="3:31">
      <c r="C166" s="43" t="str">
        <f ca="1">IF(C165&lt;'Print Variations'!$F$5,C165+1,IF(C165='Print Variations'!$F$5,IF('Print Variations'!$F$7=0,IF('Print Variations'!$D$5="$","",IF(IFERROR(MATCH(301,C$13:C165,0),0)&gt;0,"",301)),101),IF(C165&gt;='Print Variations'!$F$7,IF(OR('Print Variations'!$D$5="$",'Print Variations'!$D$5=0),"",IF(IFERROR(MATCH(301,C$13:C165,0),0)&gt;0,"",301)),C165+1)))</f>
        <v/>
      </c>
      <c r="D166" s="25" t="str">
        <f ca="1">IFERROR(IF(C166="","",IF(C166=301,"Sales Tax",VLOOKUP(C166,IF(C166&lt;=100,'Enter Closet Order Here'!$F:$H,'Enter Additional Product Here'!$E:$G),IF(C166&lt;=100,2,3),FALSE))),"")</f>
        <v/>
      </c>
      <c r="E166" s="219" t="str">
        <f ca="1">IFERROR(IF(IF(C166=301,"Sales Tax",VLOOKUP(D166,IF(C166&lt;=100,'Print Here'!$W:$X,'Enter Additional Product Here'!$G:$M),IF(C166&lt;=100,2,3),FALSE))=0,"",IF(C166=301,"Sales Tax",VLOOKUP(D166,IF(C166&lt;=100,'Print Here'!$W:$X,'Enter Additional Product Here'!$G:$M),IF(C166&lt;=100,2,3),FALSE))),"")</f>
        <v/>
      </c>
      <c r="F166" s="219"/>
      <c r="G166" s="219"/>
      <c r="H166" s="219"/>
      <c r="I166" s="219"/>
      <c r="J166" s="219"/>
      <c r="K166" s="121" t="str">
        <f ca="1">IFERROR(IF(C166="","",IF(C166=301,"1",VLOOKUP(C166,IF(C166&lt;=100,'Enter Closet Order Here'!$F:$H,'Enter Additional Product Here'!$E:$G),IF(C166&lt;=100,3,2),FALSE))),"")</f>
        <v/>
      </c>
      <c r="L166" s="122" t="str">
        <f ca="1">IFERROR(IF(C166=301,"",VLOOKUP(D166,IF(C166&lt;=100,'Enter Closet Order Here'!$Y:$Z,'Enter Additional Product Here'!$G:$H),IF(C166&lt;=100,2,2),FALSE)),"")</f>
        <v/>
      </c>
      <c r="M166" s="122" t="str">
        <f ca="1">IFERROR(IF(C166="","",IF(C166=301,'Print Variations'!$D$5,VLOOKUP(C166,IF(C166&lt;=100,'Enter Closet Order Here'!$F:$L,'Enter Additional Product Here'!$E:$H),IF(C166&lt;=100,7,4),FALSE))),"")</f>
        <v/>
      </c>
      <c r="N166" s="122" t="str">
        <f t="shared" ca="1" si="5"/>
        <v/>
      </c>
      <c r="O166" s="43" t="str">
        <f ca="1">IF(O165&lt;'Print Variations'!$F$5,O165+1,IF(O165='Print Variations'!$F$5,IF('Print Variations'!$F$7=0,IF('Print Variations'!$D$5="$","",IF(IFERROR(MATCH(301,O$13:O165,0),0)&gt;0,"",301)),101),IF(O165&gt;='Print Variations'!$F$7,IF(OR('Print Variations'!$D$5="$",'Print Variations'!$D$5=0),"",IF(IFERROR(MATCH(301,O$13:O165,0),0)&gt;0,"",301)),O165+1)))</f>
        <v/>
      </c>
      <c r="P166" s="25" t="str">
        <f ca="1">IFERROR(IF(O166="","",IF(O166=301,"Sales Tax",VLOOKUP(O166,IF(O166&lt;=100,'Enter Closet Order Here'!$F:$H,'Enter Additional Product Here'!$E:$G),IF(O166&lt;=100,2,3),FALSE))),"")</f>
        <v/>
      </c>
      <c r="Q166" s="219" t="str">
        <f ca="1">IFERROR(IF(IF(O166=301,"Sales Tax",VLOOKUP(P166,IF(O166&lt;=100,'Print Here'!$W:$X,'Enter Additional Product Here'!$G:$M),IF(O166&lt;=100,2,3),FALSE))=0,"",IF(O166=301,"Sales Tax",VLOOKUP(P166,IF(O166&lt;=100,'Print Here'!$W:$X,'Enter Additional Product Here'!$G:$M),IF(O166&lt;=100,2,3),FALSE))),"")</f>
        <v/>
      </c>
      <c r="R166" s="219"/>
      <c r="S166" s="219"/>
      <c r="T166" s="219"/>
      <c r="U166" s="219"/>
      <c r="V166" s="219"/>
      <c r="W166" s="219"/>
      <c r="X166" s="121" t="str">
        <f ca="1">IFERROR(IF(O166="","",IF(O166=301,"1",VLOOKUP(O166,IF(O166&lt;=100,'Enter Closet Order Here'!$F:$H,'Enter Additional Product Here'!$E:$G),IF(O166&lt;=100,3,2),FALSE))),"")</f>
        <v/>
      </c>
      <c r="Y166" s="122" t="str">
        <f ca="1">IFERROR(IF(O166="","",IF(O166=301,'Print Variations'!$D$5,VLOOKUP(O166,IF(O166&lt;=100,'Enter Closet Order Here'!$F:$L,'Enter Additional Product Here'!$E:$H),IF(O166&lt;=100,7,4),FALSE))),"")</f>
        <v/>
      </c>
      <c r="Z166" s="122" t="str">
        <f t="shared" ca="1" si="6"/>
        <v/>
      </c>
      <c r="AD166" s="65" t="s">
        <v>248</v>
      </c>
      <c r="AE166" s="65" t="s">
        <v>1376</v>
      </c>
    </row>
    <row r="167" spans="3:31">
      <c r="C167" s="43" t="str">
        <f ca="1">IF(C166&lt;'Print Variations'!$F$5,C166+1,IF(C166='Print Variations'!$F$5,IF('Print Variations'!$F$7=0,IF('Print Variations'!$D$5="$","",IF(IFERROR(MATCH(301,C$13:C166,0),0)&gt;0,"",301)),101),IF(C166&gt;='Print Variations'!$F$7,IF(OR('Print Variations'!$D$5="$",'Print Variations'!$D$5=0),"",IF(IFERROR(MATCH(301,C$13:C166,0),0)&gt;0,"",301)),C166+1)))</f>
        <v/>
      </c>
      <c r="D167" s="25" t="str">
        <f ca="1">IFERROR(IF(C167="","",IF(C167=301,"Sales Tax",VLOOKUP(C167,IF(C167&lt;=100,'Enter Closet Order Here'!$F:$H,'Enter Additional Product Here'!$E:$G),IF(C167&lt;=100,2,3),FALSE))),"")</f>
        <v/>
      </c>
      <c r="E167" s="219" t="str">
        <f ca="1">IFERROR(IF(IF(C167=301,"Sales Tax",VLOOKUP(D167,IF(C167&lt;=100,'Print Here'!$W:$X,'Enter Additional Product Here'!$G:$M),IF(C167&lt;=100,2,3),FALSE))=0,"",IF(C167=301,"Sales Tax",VLOOKUP(D167,IF(C167&lt;=100,'Print Here'!$W:$X,'Enter Additional Product Here'!$G:$M),IF(C167&lt;=100,2,3),FALSE))),"")</f>
        <v/>
      </c>
      <c r="F167" s="219"/>
      <c r="G167" s="219"/>
      <c r="H167" s="219"/>
      <c r="I167" s="219"/>
      <c r="J167" s="219"/>
      <c r="K167" s="121" t="str">
        <f ca="1">IFERROR(IF(C167="","",IF(C167=301,"1",VLOOKUP(C167,IF(C167&lt;=100,'Enter Closet Order Here'!$F:$H,'Enter Additional Product Here'!$E:$G),IF(C167&lt;=100,3,2),FALSE))),"")</f>
        <v/>
      </c>
      <c r="L167" s="122" t="str">
        <f ca="1">IFERROR(IF(C167=301,"",VLOOKUP(D167,IF(C167&lt;=100,'Enter Closet Order Here'!$Y:$Z,'Enter Additional Product Here'!$G:$H),IF(C167&lt;=100,2,2),FALSE)),"")</f>
        <v/>
      </c>
      <c r="M167" s="122" t="str">
        <f ca="1">IFERROR(IF(C167="","",IF(C167=301,'Print Variations'!$D$5,VLOOKUP(C167,IF(C167&lt;=100,'Enter Closet Order Here'!$F:$L,'Enter Additional Product Here'!$E:$H),IF(C167&lt;=100,7,4),FALSE))),"")</f>
        <v/>
      </c>
      <c r="N167" s="122" t="str">
        <f t="shared" ca="1" si="5"/>
        <v/>
      </c>
      <c r="O167" s="43" t="str">
        <f ca="1">IF(O166&lt;'Print Variations'!$F$5,O166+1,IF(O166='Print Variations'!$F$5,IF('Print Variations'!$F$7=0,IF('Print Variations'!$D$5="$","",IF(IFERROR(MATCH(301,O$13:O166,0),0)&gt;0,"",301)),101),IF(O166&gt;='Print Variations'!$F$7,IF(OR('Print Variations'!$D$5="$",'Print Variations'!$D$5=0),"",IF(IFERROR(MATCH(301,O$13:O166,0),0)&gt;0,"",301)),O166+1)))</f>
        <v/>
      </c>
      <c r="P167" s="25" t="str">
        <f ca="1">IFERROR(IF(O167="","",IF(O167=301,"Sales Tax",VLOOKUP(O167,IF(O167&lt;=100,'Enter Closet Order Here'!$F:$H,'Enter Additional Product Here'!$E:$G),IF(O167&lt;=100,2,3),FALSE))),"")</f>
        <v/>
      </c>
      <c r="Q167" s="219" t="str">
        <f ca="1">IFERROR(IF(IF(O167=301,"Sales Tax",VLOOKUP(P167,IF(O167&lt;=100,'Print Here'!$W:$X,'Enter Additional Product Here'!$G:$M),IF(O167&lt;=100,2,3),FALSE))=0,"",IF(O167=301,"Sales Tax",VLOOKUP(P167,IF(O167&lt;=100,'Print Here'!$W:$X,'Enter Additional Product Here'!$G:$M),IF(O167&lt;=100,2,3),FALSE))),"")</f>
        <v/>
      </c>
      <c r="R167" s="219"/>
      <c r="S167" s="219"/>
      <c r="T167" s="219"/>
      <c r="U167" s="219"/>
      <c r="V167" s="219"/>
      <c r="W167" s="219"/>
      <c r="X167" s="121" t="str">
        <f ca="1">IFERROR(IF(O167="","",IF(O167=301,"1",VLOOKUP(O167,IF(O167&lt;=100,'Enter Closet Order Here'!$F:$H,'Enter Additional Product Here'!$E:$G),IF(O167&lt;=100,3,2),FALSE))),"")</f>
        <v/>
      </c>
      <c r="Y167" s="122" t="str">
        <f ca="1">IFERROR(IF(O167="","",IF(O167=301,'Print Variations'!$D$5,VLOOKUP(O167,IF(O167&lt;=100,'Enter Closet Order Here'!$F:$L,'Enter Additional Product Here'!$E:$H),IF(O167&lt;=100,7,4),FALSE))),"")</f>
        <v/>
      </c>
      <c r="Z167" s="122" t="str">
        <f t="shared" ca="1" si="6"/>
        <v/>
      </c>
      <c r="AD167" s="65" t="s">
        <v>250</v>
      </c>
      <c r="AE167" s="65" t="s">
        <v>1377</v>
      </c>
    </row>
    <row r="168" spans="3:31">
      <c r="C168" s="43" t="str">
        <f ca="1">IF(C167&lt;'Print Variations'!$F$5,C167+1,IF(C167='Print Variations'!$F$5,IF('Print Variations'!$F$7=0,IF('Print Variations'!$D$5="$","",IF(IFERROR(MATCH(301,C$13:C167,0),0)&gt;0,"",301)),101),IF(C167&gt;='Print Variations'!$F$7,IF(OR('Print Variations'!$D$5="$",'Print Variations'!$D$5=0),"",IF(IFERROR(MATCH(301,C$13:C167,0),0)&gt;0,"",301)),C167+1)))</f>
        <v/>
      </c>
      <c r="D168" s="25" t="str">
        <f ca="1">IFERROR(IF(C168="","",IF(C168=301,"Sales Tax",VLOOKUP(C168,IF(C168&lt;=100,'Enter Closet Order Here'!$F:$H,'Enter Additional Product Here'!$E:$G),IF(C168&lt;=100,2,3),FALSE))),"")</f>
        <v/>
      </c>
      <c r="E168" s="219" t="str">
        <f ca="1">IFERROR(IF(IF(C168=301,"Sales Tax",VLOOKUP(D168,IF(C168&lt;=100,'Print Here'!$W:$X,'Enter Additional Product Here'!$G:$M),IF(C168&lt;=100,2,3),FALSE))=0,"",IF(C168=301,"Sales Tax",VLOOKUP(D168,IF(C168&lt;=100,'Print Here'!$W:$X,'Enter Additional Product Here'!$G:$M),IF(C168&lt;=100,2,3),FALSE))),"")</f>
        <v/>
      </c>
      <c r="F168" s="219"/>
      <c r="G168" s="219"/>
      <c r="H168" s="219"/>
      <c r="I168" s="219"/>
      <c r="J168" s="219"/>
      <c r="K168" s="121" t="str">
        <f ca="1">IFERROR(IF(C168="","",IF(C168=301,"1",VLOOKUP(C168,IF(C168&lt;=100,'Enter Closet Order Here'!$F:$H,'Enter Additional Product Here'!$E:$G),IF(C168&lt;=100,3,2),FALSE))),"")</f>
        <v/>
      </c>
      <c r="L168" s="122" t="str">
        <f ca="1">IFERROR(IF(C168=301,"",VLOOKUP(D168,IF(C168&lt;=100,'Enter Closet Order Here'!$Y:$Z,'Enter Additional Product Here'!$G:$H),IF(C168&lt;=100,2,2),FALSE)),"")</f>
        <v/>
      </c>
      <c r="M168" s="122" t="str">
        <f ca="1">IFERROR(IF(C168="","",IF(C168=301,'Print Variations'!$D$5,VLOOKUP(C168,IF(C168&lt;=100,'Enter Closet Order Here'!$F:$L,'Enter Additional Product Here'!$E:$H),IF(C168&lt;=100,7,4),FALSE))),"")</f>
        <v/>
      </c>
      <c r="N168" s="122" t="str">
        <f t="shared" ca="1" si="5"/>
        <v/>
      </c>
      <c r="O168" s="43" t="str">
        <f ca="1">IF(O167&lt;'Print Variations'!$F$5,O167+1,IF(O167='Print Variations'!$F$5,IF('Print Variations'!$F$7=0,IF('Print Variations'!$D$5="$","",IF(IFERROR(MATCH(301,O$13:O167,0),0)&gt;0,"",301)),101),IF(O167&gt;='Print Variations'!$F$7,IF(OR('Print Variations'!$D$5="$",'Print Variations'!$D$5=0),"",IF(IFERROR(MATCH(301,O$13:O167,0),0)&gt;0,"",301)),O167+1)))</f>
        <v/>
      </c>
      <c r="P168" s="25" t="str">
        <f ca="1">IFERROR(IF(O168="","",IF(O168=301,"Sales Tax",VLOOKUP(O168,IF(O168&lt;=100,'Enter Closet Order Here'!$F:$H,'Enter Additional Product Here'!$E:$G),IF(O168&lt;=100,2,3),FALSE))),"")</f>
        <v/>
      </c>
      <c r="Q168" s="219" t="str">
        <f ca="1">IFERROR(IF(IF(O168=301,"Sales Tax",VLOOKUP(P168,IF(O168&lt;=100,'Print Here'!$W:$X,'Enter Additional Product Here'!$G:$M),IF(O168&lt;=100,2,3),FALSE))=0,"",IF(O168=301,"Sales Tax",VLOOKUP(P168,IF(O168&lt;=100,'Print Here'!$W:$X,'Enter Additional Product Here'!$G:$M),IF(O168&lt;=100,2,3),FALSE))),"")</f>
        <v/>
      </c>
      <c r="R168" s="219"/>
      <c r="S168" s="219"/>
      <c r="T168" s="219"/>
      <c r="U168" s="219"/>
      <c r="V168" s="219"/>
      <c r="W168" s="219"/>
      <c r="X168" s="121" t="str">
        <f ca="1">IFERROR(IF(O168="","",IF(O168=301,"1",VLOOKUP(O168,IF(O168&lt;=100,'Enter Closet Order Here'!$F:$H,'Enter Additional Product Here'!$E:$G),IF(O168&lt;=100,3,2),FALSE))),"")</f>
        <v/>
      </c>
      <c r="Y168" s="122" t="str">
        <f ca="1">IFERROR(IF(O168="","",IF(O168=301,'Print Variations'!$D$5,VLOOKUP(O168,IF(O168&lt;=100,'Enter Closet Order Here'!$F:$L,'Enter Additional Product Here'!$E:$H),IF(O168&lt;=100,7,4),FALSE))),"")</f>
        <v/>
      </c>
      <c r="Z168" s="122" t="str">
        <f t="shared" ca="1" si="6"/>
        <v/>
      </c>
      <c r="AD168" s="65" t="s">
        <v>252</v>
      </c>
      <c r="AE168" s="65" t="s">
        <v>1378</v>
      </c>
    </row>
    <row r="169" spans="3:31">
      <c r="C169" s="43" t="str">
        <f ca="1">IF(C168&lt;'Print Variations'!$F$5,C168+1,IF(C168='Print Variations'!$F$5,IF('Print Variations'!$F$7=0,IF('Print Variations'!$D$5="$","",IF(IFERROR(MATCH(301,C$13:C168,0),0)&gt;0,"",301)),101),IF(C168&gt;='Print Variations'!$F$7,IF(OR('Print Variations'!$D$5="$",'Print Variations'!$D$5=0),"",IF(IFERROR(MATCH(301,C$13:C168,0),0)&gt;0,"",301)),C168+1)))</f>
        <v/>
      </c>
      <c r="D169" s="25" t="str">
        <f ca="1">IFERROR(IF(C169="","",IF(C169=301,"Sales Tax",VLOOKUP(C169,IF(C169&lt;=100,'Enter Closet Order Here'!$F:$H,'Enter Additional Product Here'!$E:$G),IF(C169&lt;=100,2,3),FALSE))),"")</f>
        <v/>
      </c>
      <c r="E169" s="219" t="str">
        <f ca="1">IFERROR(IF(IF(C169=301,"Sales Tax",VLOOKUP(D169,IF(C169&lt;=100,'Print Here'!$W:$X,'Enter Additional Product Here'!$G:$M),IF(C169&lt;=100,2,3),FALSE))=0,"",IF(C169=301,"Sales Tax",VLOOKUP(D169,IF(C169&lt;=100,'Print Here'!$W:$X,'Enter Additional Product Here'!$G:$M),IF(C169&lt;=100,2,3),FALSE))),"")</f>
        <v/>
      </c>
      <c r="F169" s="219"/>
      <c r="G169" s="219"/>
      <c r="H169" s="219"/>
      <c r="I169" s="219"/>
      <c r="J169" s="219"/>
      <c r="K169" s="121" t="str">
        <f ca="1">IFERROR(IF(C169="","",IF(C169=301,"1",VLOOKUP(C169,IF(C169&lt;=100,'Enter Closet Order Here'!$F:$H,'Enter Additional Product Here'!$E:$G),IF(C169&lt;=100,3,2),FALSE))),"")</f>
        <v/>
      </c>
      <c r="L169" s="122" t="str">
        <f ca="1">IFERROR(IF(C169=301,"",VLOOKUP(D169,IF(C169&lt;=100,'Enter Closet Order Here'!$Y:$Z,'Enter Additional Product Here'!$G:$H),IF(C169&lt;=100,2,2),FALSE)),"")</f>
        <v/>
      </c>
      <c r="M169" s="122" t="str">
        <f ca="1">IFERROR(IF(C169="","",IF(C169=301,'Print Variations'!$D$5,VLOOKUP(C169,IF(C169&lt;=100,'Enter Closet Order Here'!$F:$L,'Enter Additional Product Here'!$E:$H),IF(C169&lt;=100,7,4),FALSE))),"")</f>
        <v/>
      </c>
      <c r="N169" s="122" t="str">
        <f t="shared" ca="1" si="5"/>
        <v/>
      </c>
      <c r="O169" s="43" t="str">
        <f ca="1">IF(O168&lt;'Print Variations'!$F$5,O168+1,IF(O168='Print Variations'!$F$5,IF('Print Variations'!$F$7=0,IF('Print Variations'!$D$5="$","",IF(IFERROR(MATCH(301,O$13:O168,0),0)&gt;0,"",301)),101),IF(O168&gt;='Print Variations'!$F$7,IF(OR('Print Variations'!$D$5="$",'Print Variations'!$D$5=0),"",IF(IFERROR(MATCH(301,O$13:O168,0),0)&gt;0,"",301)),O168+1)))</f>
        <v/>
      </c>
      <c r="P169" s="25" t="str">
        <f ca="1">IFERROR(IF(O169="","",IF(O169=301,"Sales Tax",VLOOKUP(O169,IF(O169&lt;=100,'Enter Closet Order Here'!$F:$H,'Enter Additional Product Here'!$E:$G),IF(O169&lt;=100,2,3),FALSE))),"")</f>
        <v/>
      </c>
      <c r="Q169" s="219" t="str">
        <f ca="1">IFERROR(IF(IF(O169=301,"Sales Tax",VLOOKUP(P169,IF(O169&lt;=100,'Print Here'!$W:$X,'Enter Additional Product Here'!$G:$M),IF(O169&lt;=100,2,3),FALSE))=0,"",IF(O169=301,"Sales Tax",VLOOKUP(P169,IF(O169&lt;=100,'Print Here'!$W:$X,'Enter Additional Product Here'!$G:$M),IF(O169&lt;=100,2,3),FALSE))),"")</f>
        <v/>
      </c>
      <c r="R169" s="219"/>
      <c r="S169" s="219"/>
      <c r="T169" s="219"/>
      <c r="U169" s="219"/>
      <c r="V169" s="219"/>
      <c r="W169" s="219"/>
      <c r="X169" s="121" t="str">
        <f ca="1">IFERROR(IF(O169="","",IF(O169=301,"1",VLOOKUP(O169,IF(O169&lt;=100,'Enter Closet Order Here'!$F:$H,'Enter Additional Product Here'!$E:$G),IF(O169&lt;=100,3,2),FALSE))),"")</f>
        <v/>
      </c>
      <c r="Y169" s="122" t="str">
        <f ca="1">IFERROR(IF(O169="","",IF(O169=301,'Print Variations'!$D$5,VLOOKUP(O169,IF(O169&lt;=100,'Enter Closet Order Here'!$F:$L,'Enter Additional Product Here'!$E:$H),IF(O169&lt;=100,7,4),FALSE))),"")</f>
        <v/>
      </c>
      <c r="Z169" s="122" t="str">
        <f t="shared" ca="1" si="6"/>
        <v/>
      </c>
      <c r="AD169" s="65" t="s">
        <v>254</v>
      </c>
      <c r="AE169" s="65" t="s">
        <v>1379</v>
      </c>
    </row>
    <row r="170" spans="3:31">
      <c r="C170" s="43" t="str">
        <f ca="1">IF(C169&lt;'Print Variations'!$F$5,C169+1,IF(C169='Print Variations'!$F$5,IF('Print Variations'!$F$7=0,IF('Print Variations'!$D$5="$","",IF(IFERROR(MATCH(301,C$13:C169,0),0)&gt;0,"",301)),101),IF(C169&gt;='Print Variations'!$F$7,IF(OR('Print Variations'!$D$5="$",'Print Variations'!$D$5=0),"",IF(IFERROR(MATCH(301,C$13:C169,0),0)&gt;0,"",301)),C169+1)))</f>
        <v/>
      </c>
      <c r="D170" s="25" t="str">
        <f ca="1">IFERROR(IF(C170="","",IF(C170=301,"Sales Tax",VLOOKUP(C170,IF(C170&lt;=100,'Enter Closet Order Here'!$F:$H,'Enter Additional Product Here'!$E:$G),IF(C170&lt;=100,2,3),FALSE))),"")</f>
        <v/>
      </c>
      <c r="E170" s="219" t="str">
        <f ca="1">IFERROR(IF(IF(C170=301,"Sales Tax",VLOOKUP(D170,IF(C170&lt;=100,'Print Here'!$W:$X,'Enter Additional Product Here'!$G:$M),IF(C170&lt;=100,2,3),FALSE))=0,"",IF(C170=301,"Sales Tax",VLOOKUP(D170,IF(C170&lt;=100,'Print Here'!$W:$X,'Enter Additional Product Here'!$G:$M),IF(C170&lt;=100,2,3),FALSE))),"")</f>
        <v/>
      </c>
      <c r="F170" s="219"/>
      <c r="G170" s="219"/>
      <c r="H170" s="219"/>
      <c r="I170" s="219"/>
      <c r="J170" s="219"/>
      <c r="K170" s="121" t="str">
        <f ca="1">IFERROR(IF(C170="","",IF(C170=301,"1",VLOOKUP(C170,IF(C170&lt;=100,'Enter Closet Order Here'!$F:$H,'Enter Additional Product Here'!$E:$G),IF(C170&lt;=100,3,2),FALSE))),"")</f>
        <v/>
      </c>
      <c r="L170" s="122" t="str">
        <f ca="1">IFERROR(IF(C170=301,"",VLOOKUP(D170,IF(C170&lt;=100,'Enter Closet Order Here'!$Y:$Z,'Enter Additional Product Here'!$G:$H),IF(C170&lt;=100,2,2),FALSE)),"")</f>
        <v/>
      </c>
      <c r="M170" s="122" t="str">
        <f ca="1">IFERROR(IF(C170="","",IF(C170=301,'Print Variations'!$D$5,VLOOKUP(C170,IF(C170&lt;=100,'Enter Closet Order Here'!$F:$L,'Enter Additional Product Here'!$E:$H),IF(C170&lt;=100,7,4),FALSE))),"")</f>
        <v/>
      </c>
      <c r="N170" s="122" t="str">
        <f t="shared" ca="1" si="5"/>
        <v/>
      </c>
      <c r="O170" s="43" t="str">
        <f ca="1">IF(O169&lt;'Print Variations'!$F$5,O169+1,IF(O169='Print Variations'!$F$5,IF('Print Variations'!$F$7=0,IF('Print Variations'!$D$5="$","",IF(IFERROR(MATCH(301,O$13:O169,0),0)&gt;0,"",301)),101),IF(O169&gt;='Print Variations'!$F$7,IF(OR('Print Variations'!$D$5="$",'Print Variations'!$D$5=0),"",IF(IFERROR(MATCH(301,O$13:O169,0),0)&gt;0,"",301)),O169+1)))</f>
        <v/>
      </c>
      <c r="P170" s="25" t="str">
        <f ca="1">IFERROR(IF(O170="","",IF(O170=301,"Sales Tax",VLOOKUP(O170,IF(O170&lt;=100,'Enter Closet Order Here'!$F:$H,'Enter Additional Product Here'!$E:$G),IF(O170&lt;=100,2,3),FALSE))),"")</f>
        <v/>
      </c>
      <c r="Q170" s="219" t="str">
        <f ca="1">IFERROR(IF(IF(O170=301,"Sales Tax",VLOOKUP(P170,IF(O170&lt;=100,'Print Here'!$W:$X,'Enter Additional Product Here'!$G:$M),IF(O170&lt;=100,2,3),FALSE))=0,"",IF(O170=301,"Sales Tax",VLOOKUP(P170,IF(O170&lt;=100,'Print Here'!$W:$X,'Enter Additional Product Here'!$G:$M),IF(O170&lt;=100,2,3),FALSE))),"")</f>
        <v/>
      </c>
      <c r="R170" s="219"/>
      <c r="S170" s="219"/>
      <c r="T170" s="219"/>
      <c r="U170" s="219"/>
      <c r="V170" s="219"/>
      <c r="W170" s="219"/>
      <c r="X170" s="121" t="str">
        <f ca="1">IFERROR(IF(O170="","",IF(O170=301,"1",VLOOKUP(O170,IF(O170&lt;=100,'Enter Closet Order Here'!$F:$H,'Enter Additional Product Here'!$E:$G),IF(O170&lt;=100,3,2),FALSE))),"")</f>
        <v/>
      </c>
      <c r="Y170" s="122" t="str">
        <f ca="1">IFERROR(IF(O170="","",IF(O170=301,'Print Variations'!$D$5,VLOOKUP(O170,IF(O170&lt;=100,'Enter Closet Order Here'!$F:$L,'Enter Additional Product Here'!$E:$H),IF(O170&lt;=100,7,4),FALSE))),"")</f>
        <v/>
      </c>
      <c r="Z170" s="122" t="str">
        <f t="shared" ca="1" si="6"/>
        <v/>
      </c>
      <c r="AD170" s="65" t="s">
        <v>256</v>
      </c>
      <c r="AE170" s="65" t="s">
        <v>1380</v>
      </c>
    </row>
    <row r="171" spans="3:31">
      <c r="C171" s="43" t="str">
        <f ca="1">IF(C170&lt;'Print Variations'!$F$5,C170+1,IF(C170='Print Variations'!$F$5,IF('Print Variations'!$F$7=0,IF('Print Variations'!$D$5="$","",IF(IFERROR(MATCH(301,C$13:C170,0),0)&gt;0,"",301)),101),IF(C170&gt;='Print Variations'!$F$7,IF(OR('Print Variations'!$D$5="$",'Print Variations'!$D$5=0),"",IF(IFERROR(MATCH(301,C$13:C170,0),0)&gt;0,"",301)),C170+1)))</f>
        <v/>
      </c>
      <c r="D171" s="25" t="str">
        <f ca="1">IFERROR(IF(C171="","",IF(C171=301,"Sales Tax",VLOOKUP(C171,IF(C171&lt;=100,'Enter Closet Order Here'!$F:$H,'Enter Additional Product Here'!$E:$G),IF(C171&lt;=100,2,3),FALSE))),"")</f>
        <v/>
      </c>
      <c r="E171" s="219" t="str">
        <f ca="1">IFERROR(IF(IF(C171=301,"Sales Tax",VLOOKUP(D171,IF(C171&lt;=100,'Print Here'!$W:$X,'Enter Additional Product Here'!$G:$M),IF(C171&lt;=100,2,3),FALSE))=0,"",IF(C171=301,"Sales Tax",VLOOKUP(D171,IF(C171&lt;=100,'Print Here'!$W:$X,'Enter Additional Product Here'!$G:$M),IF(C171&lt;=100,2,3),FALSE))),"")</f>
        <v/>
      </c>
      <c r="F171" s="219"/>
      <c r="G171" s="219"/>
      <c r="H171" s="219"/>
      <c r="I171" s="219"/>
      <c r="J171" s="219"/>
      <c r="K171" s="121" t="str">
        <f ca="1">IFERROR(IF(C171="","",IF(C171=301,"1",VLOOKUP(C171,IF(C171&lt;=100,'Enter Closet Order Here'!$F:$H,'Enter Additional Product Here'!$E:$G),IF(C171&lt;=100,3,2),FALSE))),"")</f>
        <v/>
      </c>
      <c r="L171" s="122" t="str">
        <f ca="1">IFERROR(IF(C171=301,"",VLOOKUP(D171,IF(C171&lt;=100,'Enter Closet Order Here'!$Y:$Z,'Enter Additional Product Here'!$G:$H),IF(C171&lt;=100,2,2),FALSE)),"")</f>
        <v/>
      </c>
      <c r="M171" s="122" t="str">
        <f ca="1">IFERROR(IF(C171="","",IF(C171=301,'Print Variations'!$D$5,VLOOKUP(C171,IF(C171&lt;=100,'Enter Closet Order Here'!$F:$L,'Enter Additional Product Here'!$E:$H),IF(C171&lt;=100,7,4),FALSE))),"")</f>
        <v/>
      </c>
      <c r="N171" s="122" t="str">
        <f t="shared" ca="1" si="5"/>
        <v/>
      </c>
      <c r="O171" s="43" t="str">
        <f ca="1">IF(O170&lt;'Print Variations'!$F$5,O170+1,IF(O170='Print Variations'!$F$5,IF('Print Variations'!$F$7=0,IF('Print Variations'!$D$5="$","",IF(IFERROR(MATCH(301,O$13:O170,0),0)&gt;0,"",301)),101),IF(O170&gt;='Print Variations'!$F$7,IF(OR('Print Variations'!$D$5="$",'Print Variations'!$D$5=0),"",IF(IFERROR(MATCH(301,O$13:O170,0),0)&gt;0,"",301)),O170+1)))</f>
        <v/>
      </c>
      <c r="P171" s="25" t="str">
        <f ca="1">IFERROR(IF(O171="","",IF(O171=301,"Sales Tax",VLOOKUP(O171,IF(O171&lt;=100,'Enter Closet Order Here'!$F:$H,'Enter Additional Product Here'!$E:$G),IF(O171&lt;=100,2,3),FALSE))),"")</f>
        <v/>
      </c>
      <c r="Q171" s="219" t="str">
        <f ca="1">IFERROR(IF(IF(O171=301,"Sales Tax",VLOOKUP(P171,IF(O171&lt;=100,'Print Here'!$W:$X,'Enter Additional Product Here'!$G:$M),IF(O171&lt;=100,2,3),FALSE))=0,"",IF(O171=301,"Sales Tax",VLOOKUP(P171,IF(O171&lt;=100,'Print Here'!$W:$X,'Enter Additional Product Here'!$G:$M),IF(O171&lt;=100,2,3),FALSE))),"")</f>
        <v/>
      </c>
      <c r="R171" s="219"/>
      <c r="S171" s="219"/>
      <c r="T171" s="219"/>
      <c r="U171" s="219"/>
      <c r="V171" s="219"/>
      <c r="W171" s="219"/>
      <c r="X171" s="121" t="str">
        <f ca="1">IFERROR(IF(O171="","",IF(O171=301,"1",VLOOKUP(O171,IF(O171&lt;=100,'Enter Closet Order Here'!$F:$H,'Enter Additional Product Here'!$E:$G),IF(O171&lt;=100,3,2),FALSE))),"")</f>
        <v/>
      </c>
      <c r="Y171" s="122" t="str">
        <f ca="1">IFERROR(IF(O171="","",IF(O171=301,'Print Variations'!$D$5,VLOOKUP(O171,IF(O171&lt;=100,'Enter Closet Order Here'!$F:$L,'Enter Additional Product Here'!$E:$H),IF(O171&lt;=100,7,4),FALSE))),"")</f>
        <v/>
      </c>
      <c r="Z171" s="122" t="str">
        <f t="shared" ca="1" si="6"/>
        <v/>
      </c>
      <c r="AD171" s="65" t="s">
        <v>258</v>
      </c>
      <c r="AE171" s="65" t="s">
        <v>1381</v>
      </c>
    </row>
    <row r="172" spans="3:31">
      <c r="C172" s="43" t="str">
        <f ca="1">IF(C171&lt;'Print Variations'!$F$5,C171+1,IF(C171='Print Variations'!$F$5,IF('Print Variations'!$F$7=0,IF('Print Variations'!$D$5="$","",IF(IFERROR(MATCH(301,C$13:C171,0),0)&gt;0,"",301)),101),IF(C171&gt;='Print Variations'!$F$7,IF(OR('Print Variations'!$D$5="$",'Print Variations'!$D$5=0),"",IF(IFERROR(MATCH(301,C$13:C171,0),0)&gt;0,"",301)),C171+1)))</f>
        <v/>
      </c>
      <c r="D172" s="25" t="str">
        <f ca="1">IFERROR(IF(C172="","",IF(C172=301,"Sales Tax",VLOOKUP(C172,IF(C172&lt;=100,'Enter Closet Order Here'!$F:$H,'Enter Additional Product Here'!$E:$G),IF(C172&lt;=100,2,3),FALSE))),"")</f>
        <v/>
      </c>
      <c r="E172" s="219" t="str">
        <f ca="1">IFERROR(IF(IF(C172=301,"Sales Tax",VLOOKUP(D172,IF(C172&lt;=100,'Print Here'!$W:$X,'Enter Additional Product Here'!$G:$M),IF(C172&lt;=100,2,3),FALSE))=0,"",IF(C172=301,"Sales Tax",VLOOKUP(D172,IF(C172&lt;=100,'Print Here'!$W:$X,'Enter Additional Product Here'!$G:$M),IF(C172&lt;=100,2,3),FALSE))),"")</f>
        <v/>
      </c>
      <c r="F172" s="219"/>
      <c r="G172" s="219"/>
      <c r="H172" s="219"/>
      <c r="I172" s="219"/>
      <c r="J172" s="219"/>
      <c r="K172" s="121" t="str">
        <f ca="1">IFERROR(IF(C172="","",IF(C172=301,"1",VLOOKUP(C172,IF(C172&lt;=100,'Enter Closet Order Here'!$F:$H,'Enter Additional Product Here'!$E:$G),IF(C172&lt;=100,3,2),FALSE))),"")</f>
        <v/>
      </c>
      <c r="L172" s="122" t="str">
        <f ca="1">IFERROR(IF(C172=301,"",VLOOKUP(D172,IF(C172&lt;=100,'Enter Closet Order Here'!$Y:$Z,'Enter Additional Product Here'!$G:$H),IF(C172&lt;=100,2,2),FALSE)),"")</f>
        <v/>
      </c>
      <c r="M172" s="122" t="str">
        <f ca="1">IFERROR(IF(C172="","",IF(C172=301,'Print Variations'!$D$5,VLOOKUP(C172,IF(C172&lt;=100,'Enter Closet Order Here'!$F:$L,'Enter Additional Product Here'!$E:$H),IF(C172&lt;=100,7,4),FALSE))),"")</f>
        <v/>
      </c>
      <c r="N172" s="122" t="str">
        <f t="shared" ca="1" si="5"/>
        <v/>
      </c>
      <c r="O172" s="43" t="str">
        <f ca="1">IF(O171&lt;'Print Variations'!$F$5,O171+1,IF(O171='Print Variations'!$F$5,IF('Print Variations'!$F$7=0,IF('Print Variations'!$D$5="$","",IF(IFERROR(MATCH(301,O$13:O171,0),0)&gt;0,"",301)),101),IF(O171&gt;='Print Variations'!$F$7,IF(OR('Print Variations'!$D$5="$",'Print Variations'!$D$5=0),"",IF(IFERROR(MATCH(301,O$13:O171,0),0)&gt;0,"",301)),O171+1)))</f>
        <v/>
      </c>
      <c r="P172" s="25" t="str">
        <f ca="1">IFERROR(IF(O172="","",IF(O172=301,"Sales Tax",VLOOKUP(O172,IF(O172&lt;=100,'Enter Closet Order Here'!$F:$H,'Enter Additional Product Here'!$E:$G),IF(O172&lt;=100,2,3),FALSE))),"")</f>
        <v/>
      </c>
      <c r="Q172" s="219" t="str">
        <f ca="1">IFERROR(IF(IF(O172=301,"Sales Tax",VLOOKUP(P172,IF(O172&lt;=100,'Print Here'!$W:$X,'Enter Additional Product Here'!$G:$M),IF(O172&lt;=100,2,3),FALSE))=0,"",IF(O172=301,"Sales Tax",VLOOKUP(P172,IF(O172&lt;=100,'Print Here'!$W:$X,'Enter Additional Product Here'!$G:$M),IF(O172&lt;=100,2,3),FALSE))),"")</f>
        <v/>
      </c>
      <c r="R172" s="219"/>
      <c r="S172" s="219"/>
      <c r="T172" s="219"/>
      <c r="U172" s="219"/>
      <c r="V172" s="219"/>
      <c r="W172" s="219"/>
      <c r="X172" s="121" t="str">
        <f ca="1">IFERROR(IF(O172="","",IF(O172=301,"1",VLOOKUP(O172,IF(O172&lt;=100,'Enter Closet Order Here'!$F:$H,'Enter Additional Product Here'!$E:$G),IF(O172&lt;=100,3,2),FALSE))),"")</f>
        <v/>
      </c>
      <c r="Y172" s="122" t="str">
        <f ca="1">IFERROR(IF(O172="","",IF(O172=301,'Print Variations'!$D$5,VLOOKUP(O172,IF(O172&lt;=100,'Enter Closet Order Here'!$F:$L,'Enter Additional Product Here'!$E:$H),IF(O172&lt;=100,7,4),FALSE))),"")</f>
        <v/>
      </c>
      <c r="Z172" s="122" t="str">
        <f t="shared" ca="1" si="6"/>
        <v/>
      </c>
      <c r="AD172" s="65" t="s">
        <v>260</v>
      </c>
      <c r="AE172" s="65" t="s">
        <v>1366</v>
      </c>
    </row>
    <row r="173" spans="3:31">
      <c r="C173" s="43" t="str">
        <f ca="1">IF(C172&lt;'Print Variations'!$F$5,C172+1,IF(C172='Print Variations'!$F$5,IF('Print Variations'!$F$7=0,IF('Print Variations'!$D$5="$","",IF(IFERROR(MATCH(301,C$13:C172,0),0)&gt;0,"",301)),101),IF(C172&gt;='Print Variations'!$F$7,IF(OR('Print Variations'!$D$5="$",'Print Variations'!$D$5=0),"",IF(IFERROR(MATCH(301,C$13:C172,0),0)&gt;0,"",301)),C172+1)))</f>
        <v/>
      </c>
      <c r="D173" s="25" t="str">
        <f ca="1">IFERROR(IF(C173="","",IF(C173=301,"Sales Tax",VLOOKUP(C173,IF(C173&lt;=100,'Enter Closet Order Here'!$F:$H,'Enter Additional Product Here'!$E:$G),IF(C173&lt;=100,2,3),FALSE))),"")</f>
        <v/>
      </c>
      <c r="E173" s="219" t="str">
        <f ca="1">IFERROR(IF(IF(C173=301,"Sales Tax",VLOOKUP(D173,IF(C173&lt;=100,'Print Here'!$W:$X,'Enter Additional Product Here'!$G:$M),IF(C173&lt;=100,2,3),FALSE))=0,"",IF(C173=301,"Sales Tax",VLOOKUP(D173,IF(C173&lt;=100,'Print Here'!$W:$X,'Enter Additional Product Here'!$G:$M),IF(C173&lt;=100,2,3),FALSE))),"")</f>
        <v/>
      </c>
      <c r="F173" s="219"/>
      <c r="G173" s="219"/>
      <c r="H173" s="219"/>
      <c r="I173" s="219"/>
      <c r="J173" s="219"/>
      <c r="K173" s="121" t="str">
        <f ca="1">IFERROR(IF(C173="","",IF(C173=301,"1",VLOOKUP(C173,IF(C173&lt;=100,'Enter Closet Order Here'!$F:$H,'Enter Additional Product Here'!$E:$G),IF(C173&lt;=100,3,2),FALSE))),"")</f>
        <v/>
      </c>
      <c r="L173" s="122" t="str">
        <f ca="1">IFERROR(IF(C173=301,"",VLOOKUP(D173,IF(C173&lt;=100,'Enter Closet Order Here'!$Y:$Z,'Enter Additional Product Here'!$G:$H),IF(C173&lt;=100,2,2),FALSE)),"")</f>
        <v/>
      </c>
      <c r="M173" s="122" t="str">
        <f ca="1">IFERROR(IF(C173="","",IF(C173=301,'Print Variations'!$D$5,VLOOKUP(C173,IF(C173&lt;=100,'Enter Closet Order Here'!$F:$L,'Enter Additional Product Here'!$E:$H),IF(C173&lt;=100,7,4),FALSE))),"")</f>
        <v/>
      </c>
      <c r="N173" s="122" t="str">
        <f t="shared" ca="1" si="5"/>
        <v/>
      </c>
      <c r="O173" s="43" t="str">
        <f ca="1">IF(O172&lt;'Print Variations'!$F$5,O172+1,IF(O172='Print Variations'!$F$5,IF('Print Variations'!$F$7=0,IF('Print Variations'!$D$5="$","",IF(IFERROR(MATCH(301,O$13:O172,0),0)&gt;0,"",301)),101),IF(O172&gt;='Print Variations'!$F$7,IF(OR('Print Variations'!$D$5="$",'Print Variations'!$D$5=0),"",IF(IFERROR(MATCH(301,O$13:O172,0),0)&gt;0,"",301)),O172+1)))</f>
        <v/>
      </c>
      <c r="P173" s="25" t="str">
        <f ca="1">IFERROR(IF(O173="","",IF(O173=301,"Sales Tax",VLOOKUP(O173,IF(O173&lt;=100,'Enter Closet Order Here'!$F:$H,'Enter Additional Product Here'!$E:$G),IF(O173&lt;=100,2,3),FALSE))),"")</f>
        <v/>
      </c>
      <c r="Q173" s="219" t="str">
        <f ca="1">IFERROR(IF(IF(O173=301,"Sales Tax",VLOOKUP(P173,IF(O173&lt;=100,'Print Here'!$W:$X,'Enter Additional Product Here'!$G:$M),IF(O173&lt;=100,2,3),FALSE))=0,"",IF(O173=301,"Sales Tax",VLOOKUP(P173,IF(O173&lt;=100,'Print Here'!$W:$X,'Enter Additional Product Here'!$G:$M),IF(O173&lt;=100,2,3),FALSE))),"")</f>
        <v/>
      </c>
      <c r="R173" s="219"/>
      <c r="S173" s="219"/>
      <c r="T173" s="219"/>
      <c r="U173" s="219"/>
      <c r="V173" s="219"/>
      <c r="W173" s="219"/>
      <c r="X173" s="121" t="str">
        <f ca="1">IFERROR(IF(O173="","",IF(O173=301,"1",VLOOKUP(O173,IF(O173&lt;=100,'Enter Closet Order Here'!$F:$H,'Enter Additional Product Here'!$E:$G),IF(O173&lt;=100,3,2),FALSE))),"")</f>
        <v/>
      </c>
      <c r="Y173" s="122" t="str">
        <f ca="1">IFERROR(IF(O173="","",IF(O173=301,'Print Variations'!$D$5,VLOOKUP(O173,IF(O173&lt;=100,'Enter Closet Order Here'!$F:$L,'Enter Additional Product Here'!$E:$H),IF(O173&lt;=100,7,4),FALSE))),"")</f>
        <v/>
      </c>
      <c r="Z173" s="122" t="str">
        <f t="shared" ca="1" si="6"/>
        <v/>
      </c>
      <c r="AD173" s="65" t="s">
        <v>262</v>
      </c>
      <c r="AE173" s="65" t="s">
        <v>1367</v>
      </c>
    </row>
    <row r="174" spans="3:31">
      <c r="C174" s="43" t="str">
        <f ca="1">IF(C173&lt;'Print Variations'!$F$5,C173+1,IF(C173='Print Variations'!$F$5,IF('Print Variations'!$F$7=0,IF('Print Variations'!$D$5="$","",IF(IFERROR(MATCH(301,C$13:C173,0),0)&gt;0,"",301)),101),IF(C173&gt;='Print Variations'!$F$7,IF(OR('Print Variations'!$D$5="$",'Print Variations'!$D$5=0),"",IF(IFERROR(MATCH(301,C$13:C173,0),0)&gt;0,"",301)),C173+1)))</f>
        <v/>
      </c>
      <c r="D174" s="25" t="str">
        <f ca="1">IFERROR(IF(C174="","",IF(C174=301,"Sales Tax",VLOOKUP(C174,IF(C174&lt;=100,'Enter Closet Order Here'!$F:$H,'Enter Additional Product Here'!$E:$G),IF(C174&lt;=100,2,3),FALSE))),"")</f>
        <v/>
      </c>
      <c r="E174" s="219" t="str">
        <f ca="1">IFERROR(IF(IF(C174=301,"Sales Tax",VLOOKUP(D174,IF(C174&lt;=100,'Print Here'!$W:$X,'Enter Additional Product Here'!$G:$M),IF(C174&lt;=100,2,3),FALSE))=0,"",IF(C174=301,"Sales Tax",VLOOKUP(D174,IF(C174&lt;=100,'Print Here'!$W:$X,'Enter Additional Product Here'!$G:$M),IF(C174&lt;=100,2,3),FALSE))),"")</f>
        <v/>
      </c>
      <c r="F174" s="219"/>
      <c r="G174" s="219"/>
      <c r="H174" s="219"/>
      <c r="I174" s="219"/>
      <c r="J174" s="219"/>
      <c r="K174" s="121" t="str">
        <f ca="1">IFERROR(IF(C174="","",IF(C174=301,"1",VLOOKUP(C174,IF(C174&lt;=100,'Enter Closet Order Here'!$F:$H,'Enter Additional Product Here'!$E:$G),IF(C174&lt;=100,3,2),FALSE))),"")</f>
        <v/>
      </c>
      <c r="L174" s="122" t="str">
        <f ca="1">IFERROR(IF(C174=301,"",VLOOKUP(D174,IF(C174&lt;=100,'Enter Closet Order Here'!$Y:$Z,'Enter Additional Product Here'!$G:$H),IF(C174&lt;=100,2,2),FALSE)),"")</f>
        <v/>
      </c>
      <c r="M174" s="122" t="str">
        <f ca="1">IFERROR(IF(C174="","",IF(C174=301,'Print Variations'!$D$5,VLOOKUP(C174,IF(C174&lt;=100,'Enter Closet Order Here'!$F:$L,'Enter Additional Product Here'!$E:$H),IF(C174&lt;=100,7,4),FALSE))),"")</f>
        <v/>
      </c>
      <c r="N174" s="122" t="str">
        <f t="shared" ca="1" si="5"/>
        <v/>
      </c>
      <c r="O174" s="43" t="str">
        <f ca="1">IF(O173&lt;'Print Variations'!$F$5,O173+1,IF(O173='Print Variations'!$F$5,IF('Print Variations'!$F$7=0,IF('Print Variations'!$D$5="$","",IF(IFERROR(MATCH(301,O$13:O173,0),0)&gt;0,"",301)),101),IF(O173&gt;='Print Variations'!$F$7,IF(OR('Print Variations'!$D$5="$",'Print Variations'!$D$5=0),"",IF(IFERROR(MATCH(301,O$13:O173,0),0)&gt;0,"",301)),O173+1)))</f>
        <v/>
      </c>
      <c r="P174" s="25" t="str">
        <f ca="1">IFERROR(IF(O174="","",IF(O174=301,"Sales Tax",VLOOKUP(O174,IF(O174&lt;=100,'Enter Closet Order Here'!$F:$H,'Enter Additional Product Here'!$E:$G),IF(O174&lt;=100,2,3),FALSE))),"")</f>
        <v/>
      </c>
      <c r="Q174" s="219" t="str">
        <f ca="1">IFERROR(IF(IF(O174=301,"Sales Tax",VLOOKUP(P174,IF(O174&lt;=100,'Print Here'!$W:$X,'Enter Additional Product Here'!$G:$M),IF(O174&lt;=100,2,3),FALSE))=0,"",IF(O174=301,"Sales Tax",VLOOKUP(P174,IF(O174&lt;=100,'Print Here'!$W:$X,'Enter Additional Product Here'!$G:$M),IF(O174&lt;=100,2,3),FALSE))),"")</f>
        <v/>
      </c>
      <c r="R174" s="219"/>
      <c r="S174" s="219"/>
      <c r="T174" s="219"/>
      <c r="U174" s="219"/>
      <c r="V174" s="219"/>
      <c r="W174" s="219"/>
      <c r="X174" s="121" t="str">
        <f ca="1">IFERROR(IF(O174="","",IF(O174=301,"1",VLOOKUP(O174,IF(O174&lt;=100,'Enter Closet Order Here'!$F:$H,'Enter Additional Product Here'!$E:$G),IF(O174&lt;=100,3,2),FALSE))),"")</f>
        <v/>
      </c>
      <c r="Y174" s="122" t="str">
        <f ca="1">IFERROR(IF(O174="","",IF(O174=301,'Print Variations'!$D$5,VLOOKUP(O174,IF(O174&lt;=100,'Enter Closet Order Here'!$F:$L,'Enter Additional Product Here'!$E:$H),IF(O174&lt;=100,7,4),FALSE))),"")</f>
        <v/>
      </c>
      <c r="Z174" s="122" t="str">
        <f t="shared" ca="1" si="6"/>
        <v/>
      </c>
      <c r="AD174" s="65" t="s">
        <v>264</v>
      </c>
      <c r="AE174" s="65" t="s">
        <v>1368</v>
      </c>
    </row>
    <row r="175" spans="3:31">
      <c r="C175" s="43" t="str">
        <f ca="1">IF(C174&lt;'Print Variations'!$F$5,C174+1,IF(C174='Print Variations'!$F$5,IF('Print Variations'!$F$7=0,IF('Print Variations'!$D$5="$","",IF(IFERROR(MATCH(301,C$13:C174,0),0)&gt;0,"",301)),101),IF(C174&gt;='Print Variations'!$F$7,IF(OR('Print Variations'!$D$5="$",'Print Variations'!$D$5=0),"",IF(IFERROR(MATCH(301,C$13:C174,0),0)&gt;0,"",301)),C174+1)))</f>
        <v/>
      </c>
      <c r="D175" s="25" t="str">
        <f ca="1">IFERROR(IF(C175="","",IF(C175=301,"Sales Tax",VLOOKUP(C175,IF(C175&lt;=100,'Enter Closet Order Here'!$F:$H,'Enter Additional Product Here'!$E:$G),IF(C175&lt;=100,2,3),FALSE))),"")</f>
        <v/>
      </c>
      <c r="E175" s="219" t="str">
        <f ca="1">IFERROR(IF(IF(C175=301,"Sales Tax",VLOOKUP(D175,IF(C175&lt;=100,'Print Here'!$W:$X,'Enter Additional Product Here'!$G:$M),IF(C175&lt;=100,2,3),FALSE))=0,"",IF(C175=301,"Sales Tax",VLOOKUP(D175,IF(C175&lt;=100,'Print Here'!$W:$X,'Enter Additional Product Here'!$G:$M),IF(C175&lt;=100,2,3),FALSE))),"")</f>
        <v/>
      </c>
      <c r="F175" s="219"/>
      <c r="G175" s="219"/>
      <c r="H175" s="219"/>
      <c r="I175" s="219"/>
      <c r="J175" s="219"/>
      <c r="K175" s="121" t="str">
        <f ca="1">IFERROR(IF(C175="","",IF(C175=301,"1",VLOOKUP(C175,IF(C175&lt;=100,'Enter Closet Order Here'!$F:$H,'Enter Additional Product Here'!$E:$G),IF(C175&lt;=100,3,2),FALSE))),"")</f>
        <v/>
      </c>
      <c r="L175" s="122" t="str">
        <f ca="1">IFERROR(IF(C175=301,"",VLOOKUP(D175,IF(C175&lt;=100,'Enter Closet Order Here'!$Y:$Z,'Enter Additional Product Here'!$G:$H),IF(C175&lt;=100,2,2),FALSE)),"")</f>
        <v/>
      </c>
      <c r="M175" s="122" t="str">
        <f ca="1">IFERROR(IF(C175="","",IF(C175=301,'Print Variations'!$D$5,VLOOKUP(C175,IF(C175&lt;=100,'Enter Closet Order Here'!$F:$L,'Enter Additional Product Here'!$E:$H),IF(C175&lt;=100,7,4),FALSE))),"")</f>
        <v/>
      </c>
      <c r="N175" s="122" t="str">
        <f t="shared" ca="1" si="5"/>
        <v/>
      </c>
      <c r="O175" s="43" t="str">
        <f ca="1">IF(O174&lt;'Print Variations'!$F$5,O174+1,IF(O174='Print Variations'!$F$5,IF('Print Variations'!$F$7=0,IF('Print Variations'!$D$5="$","",IF(IFERROR(MATCH(301,O$13:O174,0),0)&gt;0,"",301)),101),IF(O174&gt;='Print Variations'!$F$7,IF(OR('Print Variations'!$D$5="$",'Print Variations'!$D$5=0),"",IF(IFERROR(MATCH(301,O$13:O174,0),0)&gt;0,"",301)),O174+1)))</f>
        <v/>
      </c>
      <c r="P175" s="25" t="str">
        <f ca="1">IFERROR(IF(O175="","",IF(O175=301,"Sales Tax",VLOOKUP(O175,IF(O175&lt;=100,'Enter Closet Order Here'!$F:$H,'Enter Additional Product Here'!$E:$G),IF(O175&lt;=100,2,3),FALSE))),"")</f>
        <v/>
      </c>
      <c r="Q175" s="219" t="str">
        <f ca="1">IFERROR(IF(IF(O175=301,"Sales Tax",VLOOKUP(P175,IF(O175&lt;=100,'Print Here'!$W:$X,'Enter Additional Product Here'!$G:$M),IF(O175&lt;=100,2,3),FALSE))=0,"",IF(O175=301,"Sales Tax",VLOOKUP(P175,IF(O175&lt;=100,'Print Here'!$W:$X,'Enter Additional Product Here'!$G:$M),IF(O175&lt;=100,2,3),FALSE))),"")</f>
        <v/>
      </c>
      <c r="R175" s="219"/>
      <c r="S175" s="219"/>
      <c r="T175" s="219"/>
      <c r="U175" s="219"/>
      <c r="V175" s="219"/>
      <c r="W175" s="219"/>
      <c r="X175" s="121" t="str">
        <f ca="1">IFERROR(IF(O175="","",IF(O175=301,"1",VLOOKUP(O175,IF(O175&lt;=100,'Enter Closet Order Here'!$F:$H,'Enter Additional Product Here'!$E:$G),IF(O175&lt;=100,3,2),FALSE))),"")</f>
        <v/>
      </c>
      <c r="Y175" s="122" t="str">
        <f ca="1">IFERROR(IF(O175="","",IF(O175=301,'Print Variations'!$D$5,VLOOKUP(O175,IF(O175&lt;=100,'Enter Closet Order Here'!$F:$L,'Enter Additional Product Here'!$E:$H),IF(O175&lt;=100,7,4),FALSE))),"")</f>
        <v/>
      </c>
      <c r="Z175" s="122" t="str">
        <f t="shared" ca="1" si="6"/>
        <v/>
      </c>
      <c r="AD175" s="65" t="s">
        <v>266</v>
      </c>
      <c r="AE175" s="65" t="s">
        <v>1369</v>
      </c>
    </row>
    <row r="176" spans="3:31">
      <c r="C176" s="43" t="str">
        <f ca="1">IF(C175&lt;'Print Variations'!$F$5,C175+1,IF(C175='Print Variations'!$F$5,IF('Print Variations'!$F$7=0,IF('Print Variations'!$D$5="$","",IF(IFERROR(MATCH(301,C$13:C175,0),0)&gt;0,"",301)),101),IF(C175&gt;='Print Variations'!$F$7,IF(OR('Print Variations'!$D$5="$",'Print Variations'!$D$5=0),"",IF(IFERROR(MATCH(301,C$13:C175,0),0)&gt;0,"",301)),C175+1)))</f>
        <v/>
      </c>
      <c r="D176" s="25" t="str">
        <f ca="1">IFERROR(IF(C176="","",IF(C176=301,"Sales Tax",VLOOKUP(C176,IF(C176&lt;=100,'Enter Closet Order Here'!$F:$H,'Enter Additional Product Here'!$E:$G),IF(C176&lt;=100,2,3),FALSE))),"")</f>
        <v/>
      </c>
      <c r="E176" s="219" t="str">
        <f ca="1">IFERROR(IF(IF(C176=301,"Sales Tax",VLOOKUP(D176,IF(C176&lt;=100,'Print Here'!$W:$X,'Enter Additional Product Here'!$G:$M),IF(C176&lt;=100,2,3),FALSE))=0,"",IF(C176=301,"Sales Tax",VLOOKUP(D176,IF(C176&lt;=100,'Print Here'!$W:$X,'Enter Additional Product Here'!$G:$M),IF(C176&lt;=100,2,3),FALSE))),"")</f>
        <v/>
      </c>
      <c r="F176" s="219"/>
      <c r="G176" s="219"/>
      <c r="H176" s="219"/>
      <c r="I176" s="219"/>
      <c r="J176" s="219"/>
      <c r="K176" s="121" t="str">
        <f ca="1">IFERROR(IF(C176="","",IF(C176=301,"1",VLOOKUP(C176,IF(C176&lt;=100,'Enter Closet Order Here'!$F:$H,'Enter Additional Product Here'!$E:$G),IF(C176&lt;=100,3,2),FALSE))),"")</f>
        <v/>
      </c>
      <c r="L176" s="122" t="str">
        <f ca="1">IFERROR(IF(C176=301,"",VLOOKUP(D176,IF(C176&lt;=100,'Enter Closet Order Here'!$Y:$Z,'Enter Additional Product Here'!$G:$H),IF(C176&lt;=100,2,2),FALSE)),"")</f>
        <v/>
      </c>
      <c r="M176" s="122" t="str">
        <f ca="1">IFERROR(IF(C176="","",IF(C176=301,'Print Variations'!$D$5,VLOOKUP(C176,IF(C176&lt;=100,'Enter Closet Order Here'!$F:$L,'Enter Additional Product Here'!$E:$H),IF(C176&lt;=100,7,4),FALSE))),"")</f>
        <v/>
      </c>
      <c r="N176" s="122" t="str">
        <f t="shared" ca="1" si="5"/>
        <v/>
      </c>
      <c r="O176" s="43" t="str">
        <f ca="1">IF(O175&lt;'Print Variations'!$F$5,O175+1,IF(O175='Print Variations'!$F$5,IF('Print Variations'!$F$7=0,IF('Print Variations'!$D$5="$","",IF(IFERROR(MATCH(301,O$13:O175,0),0)&gt;0,"",301)),101),IF(O175&gt;='Print Variations'!$F$7,IF(OR('Print Variations'!$D$5="$",'Print Variations'!$D$5=0),"",IF(IFERROR(MATCH(301,O$13:O175,0),0)&gt;0,"",301)),O175+1)))</f>
        <v/>
      </c>
      <c r="P176" s="25" t="str">
        <f ca="1">IFERROR(IF(O176="","",IF(O176=301,"Sales Tax",VLOOKUP(O176,IF(O176&lt;=100,'Enter Closet Order Here'!$F:$H,'Enter Additional Product Here'!$E:$G),IF(O176&lt;=100,2,3),FALSE))),"")</f>
        <v/>
      </c>
      <c r="Q176" s="219" t="str">
        <f ca="1">IFERROR(IF(IF(O176=301,"Sales Tax",VLOOKUP(P176,IF(O176&lt;=100,'Print Here'!$W:$X,'Enter Additional Product Here'!$G:$M),IF(O176&lt;=100,2,3),FALSE))=0,"",IF(O176=301,"Sales Tax",VLOOKUP(P176,IF(O176&lt;=100,'Print Here'!$W:$X,'Enter Additional Product Here'!$G:$M),IF(O176&lt;=100,2,3),FALSE))),"")</f>
        <v/>
      </c>
      <c r="R176" s="219"/>
      <c r="S176" s="219"/>
      <c r="T176" s="219"/>
      <c r="U176" s="219"/>
      <c r="V176" s="219"/>
      <c r="W176" s="219"/>
      <c r="X176" s="121" t="str">
        <f ca="1">IFERROR(IF(O176="","",IF(O176=301,"1",VLOOKUP(O176,IF(O176&lt;=100,'Enter Closet Order Here'!$F:$H,'Enter Additional Product Here'!$E:$G),IF(O176&lt;=100,3,2),FALSE))),"")</f>
        <v/>
      </c>
      <c r="Y176" s="122" t="str">
        <f ca="1">IFERROR(IF(O176="","",IF(O176=301,'Print Variations'!$D$5,VLOOKUP(O176,IF(O176&lt;=100,'Enter Closet Order Here'!$F:$L,'Enter Additional Product Here'!$E:$H),IF(O176&lt;=100,7,4),FALSE))),"")</f>
        <v/>
      </c>
      <c r="Z176" s="122" t="str">
        <f t="shared" ca="1" si="6"/>
        <v/>
      </c>
      <c r="AD176" s="65" t="s">
        <v>268</v>
      </c>
      <c r="AE176" s="65" t="s">
        <v>1370</v>
      </c>
    </row>
    <row r="177" spans="3:31">
      <c r="C177" s="43" t="str">
        <f ca="1">IF(C176&lt;'Print Variations'!$F$5,C176+1,IF(C176='Print Variations'!$F$5,IF('Print Variations'!$F$7=0,IF('Print Variations'!$D$5="$","",IF(IFERROR(MATCH(301,C$13:C176,0),0)&gt;0,"",301)),101),IF(C176&gt;='Print Variations'!$F$7,IF(OR('Print Variations'!$D$5="$",'Print Variations'!$D$5=0),"",IF(IFERROR(MATCH(301,C$13:C176,0),0)&gt;0,"",301)),C176+1)))</f>
        <v/>
      </c>
      <c r="D177" s="25" t="str">
        <f ca="1">IFERROR(IF(C177="","",IF(C177=301,"Sales Tax",VLOOKUP(C177,IF(C177&lt;=100,'Enter Closet Order Here'!$F:$H,'Enter Additional Product Here'!$E:$G),IF(C177&lt;=100,2,3),FALSE))),"")</f>
        <v/>
      </c>
      <c r="E177" s="219" t="str">
        <f ca="1">IFERROR(IF(IF(C177=301,"Sales Tax",VLOOKUP(D177,IF(C177&lt;=100,'Print Here'!$W:$X,'Enter Additional Product Here'!$G:$M),IF(C177&lt;=100,2,3),FALSE))=0,"",IF(C177=301,"Sales Tax",VLOOKUP(D177,IF(C177&lt;=100,'Print Here'!$W:$X,'Enter Additional Product Here'!$G:$M),IF(C177&lt;=100,2,3),FALSE))),"")</f>
        <v/>
      </c>
      <c r="F177" s="219"/>
      <c r="G177" s="219"/>
      <c r="H177" s="219"/>
      <c r="I177" s="219"/>
      <c r="J177" s="219"/>
      <c r="K177" s="121" t="str">
        <f ca="1">IFERROR(IF(C177="","",IF(C177=301,"1",VLOOKUP(C177,IF(C177&lt;=100,'Enter Closet Order Here'!$F:$H,'Enter Additional Product Here'!$E:$G),IF(C177&lt;=100,3,2),FALSE))),"")</f>
        <v/>
      </c>
      <c r="L177" s="122" t="str">
        <f ca="1">IFERROR(IF(C177=301,"",VLOOKUP(D177,IF(C177&lt;=100,'Enter Closet Order Here'!$Y:$Z,'Enter Additional Product Here'!$G:$H),IF(C177&lt;=100,2,2),FALSE)),"")</f>
        <v/>
      </c>
      <c r="M177" s="122" t="str">
        <f ca="1">IFERROR(IF(C177="","",IF(C177=301,'Print Variations'!$D$5,VLOOKUP(C177,IF(C177&lt;=100,'Enter Closet Order Here'!$F:$L,'Enter Additional Product Here'!$E:$H),IF(C177&lt;=100,7,4),FALSE))),"")</f>
        <v/>
      </c>
      <c r="N177" s="122" t="str">
        <f t="shared" ref="N177:N213" ca="1" si="7">IFERROR(M177*K177,"")</f>
        <v/>
      </c>
      <c r="O177" s="43" t="str">
        <f ca="1">IF(O176&lt;'Print Variations'!$F$5,O176+1,IF(O176='Print Variations'!$F$5,IF('Print Variations'!$F$7=0,IF('Print Variations'!$D$5="$","",IF(IFERROR(MATCH(301,O$13:O176,0),0)&gt;0,"",301)),101),IF(O176&gt;='Print Variations'!$F$7,IF(OR('Print Variations'!$D$5="$",'Print Variations'!$D$5=0),"",IF(IFERROR(MATCH(301,O$13:O176,0),0)&gt;0,"",301)),O176+1)))</f>
        <v/>
      </c>
      <c r="P177" s="25" t="str">
        <f ca="1">IFERROR(IF(O177="","",IF(O177=301,"Sales Tax",VLOOKUP(O177,IF(O177&lt;=100,'Enter Closet Order Here'!$F:$H,'Enter Additional Product Here'!$E:$G),IF(O177&lt;=100,2,3),FALSE))),"")</f>
        <v/>
      </c>
      <c r="Q177" s="219" t="str">
        <f ca="1">IFERROR(IF(IF(O177=301,"Sales Tax",VLOOKUP(P177,IF(O177&lt;=100,'Print Here'!$W:$X,'Enter Additional Product Here'!$G:$M),IF(O177&lt;=100,2,3),FALSE))=0,"",IF(O177=301,"Sales Tax",VLOOKUP(P177,IF(O177&lt;=100,'Print Here'!$W:$X,'Enter Additional Product Here'!$G:$M),IF(O177&lt;=100,2,3),FALSE))),"")</f>
        <v/>
      </c>
      <c r="R177" s="219"/>
      <c r="S177" s="219"/>
      <c r="T177" s="219"/>
      <c r="U177" s="219"/>
      <c r="V177" s="219"/>
      <c r="W177" s="219"/>
      <c r="X177" s="121" t="str">
        <f ca="1">IFERROR(IF(O177="","",IF(O177=301,"1",VLOOKUP(O177,IF(O177&lt;=100,'Enter Closet Order Here'!$F:$H,'Enter Additional Product Here'!$E:$G),IF(O177&lt;=100,3,2),FALSE))),"")</f>
        <v/>
      </c>
      <c r="Y177" s="122" t="str">
        <f ca="1">IFERROR(IF(O177="","",IF(O177=301,'Print Variations'!$D$5,VLOOKUP(O177,IF(O177&lt;=100,'Enter Closet Order Here'!$F:$L,'Enter Additional Product Here'!$E:$H),IF(O177&lt;=100,7,4),FALSE))),"")</f>
        <v/>
      </c>
      <c r="Z177" s="122" t="str">
        <f t="shared" ca="1" si="6"/>
        <v/>
      </c>
      <c r="AD177" s="65" t="s">
        <v>270</v>
      </c>
      <c r="AE177" s="65" t="s">
        <v>1371</v>
      </c>
    </row>
    <row r="178" spans="3:31">
      <c r="C178" s="43" t="str">
        <f ca="1">IF(C177&lt;'Print Variations'!$F$5,C177+1,IF(C177='Print Variations'!$F$5,IF('Print Variations'!$F$7=0,IF('Print Variations'!$D$5="$","",IF(IFERROR(MATCH(301,C$13:C177,0),0)&gt;0,"",301)),101),IF(C177&gt;='Print Variations'!$F$7,IF(OR('Print Variations'!$D$5="$",'Print Variations'!$D$5=0),"",IF(IFERROR(MATCH(301,C$13:C177,0),0)&gt;0,"",301)),C177+1)))</f>
        <v/>
      </c>
      <c r="D178" s="25" t="str">
        <f ca="1">IFERROR(IF(C178="","",IF(C178=301,"Sales Tax",VLOOKUP(C178,IF(C178&lt;=100,'Enter Closet Order Here'!$F:$H,'Enter Additional Product Here'!$E:$G),IF(C178&lt;=100,2,3),FALSE))),"")</f>
        <v/>
      </c>
      <c r="E178" s="219" t="str">
        <f ca="1">IFERROR(IF(IF(C178=301,"Sales Tax",VLOOKUP(D178,IF(C178&lt;=100,'Print Here'!$W:$X,'Enter Additional Product Here'!$G:$M),IF(C178&lt;=100,2,3),FALSE))=0,"",IF(C178=301,"Sales Tax",VLOOKUP(D178,IF(C178&lt;=100,'Print Here'!$W:$X,'Enter Additional Product Here'!$G:$M),IF(C178&lt;=100,2,3),FALSE))),"")</f>
        <v/>
      </c>
      <c r="F178" s="219"/>
      <c r="G178" s="219"/>
      <c r="H178" s="219"/>
      <c r="I178" s="219"/>
      <c r="J178" s="219"/>
      <c r="K178" s="121" t="str">
        <f ca="1">IFERROR(IF(C178="","",IF(C178=301,"1",VLOOKUP(C178,IF(C178&lt;=100,'Enter Closet Order Here'!$F:$H,'Enter Additional Product Here'!$E:$G),IF(C178&lt;=100,3,2),FALSE))),"")</f>
        <v/>
      </c>
      <c r="L178" s="122" t="str">
        <f ca="1">IFERROR(IF(C178=301,"",VLOOKUP(D178,IF(C178&lt;=100,'Enter Closet Order Here'!$Y:$Z,'Enter Additional Product Here'!$G:$H),IF(C178&lt;=100,2,2),FALSE)),"")</f>
        <v/>
      </c>
      <c r="M178" s="122" t="str">
        <f ca="1">IFERROR(IF(C178="","",IF(C178=301,'Print Variations'!$D$5,VLOOKUP(C178,IF(C178&lt;=100,'Enter Closet Order Here'!$F:$L,'Enter Additional Product Here'!$E:$H),IF(C178&lt;=100,7,4),FALSE))),"")</f>
        <v/>
      </c>
      <c r="N178" s="122" t="str">
        <f t="shared" ca="1" si="7"/>
        <v/>
      </c>
      <c r="O178" s="43" t="str">
        <f ca="1">IF(O177&lt;'Print Variations'!$F$5,O177+1,IF(O177='Print Variations'!$F$5,IF('Print Variations'!$F$7=0,IF('Print Variations'!$D$5="$","",IF(IFERROR(MATCH(301,O$13:O177,0),0)&gt;0,"",301)),101),IF(O177&gt;='Print Variations'!$F$7,IF(OR('Print Variations'!$D$5="$",'Print Variations'!$D$5=0),"",IF(IFERROR(MATCH(301,O$13:O177,0),0)&gt;0,"",301)),O177+1)))</f>
        <v/>
      </c>
      <c r="P178" s="25" t="str">
        <f ca="1">IFERROR(IF(O178="","",IF(O178=301,"Sales Tax",VLOOKUP(O178,IF(O178&lt;=100,'Enter Closet Order Here'!$F:$H,'Enter Additional Product Here'!$E:$G),IF(O178&lt;=100,2,3),FALSE))),"")</f>
        <v/>
      </c>
      <c r="Q178" s="219" t="str">
        <f ca="1">IFERROR(IF(IF(O178=301,"Sales Tax",VLOOKUP(P178,IF(O178&lt;=100,'Print Here'!$W:$X,'Enter Additional Product Here'!$G:$M),IF(O178&lt;=100,2,3),FALSE))=0,"",IF(O178=301,"Sales Tax",VLOOKUP(P178,IF(O178&lt;=100,'Print Here'!$W:$X,'Enter Additional Product Here'!$G:$M),IF(O178&lt;=100,2,3),FALSE))),"")</f>
        <v/>
      </c>
      <c r="R178" s="219"/>
      <c r="S178" s="219"/>
      <c r="T178" s="219"/>
      <c r="U178" s="219"/>
      <c r="V178" s="219"/>
      <c r="W178" s="219"/>
      <c r="X178" s="121" t="str">
        <f ca="1">IFERROR(IF(O178="","",IF(O178=301,"1",VLOOKUP(O178,IF(O178&lt;=100,'Enter Closet Order Here'!$F:$H,'Enter Additional Product Here'!$E:$G),IF(O178&lt;=100,3,2),FALSE))),"")</f>
        <v/>
      </c>
      <c r="Y178" s="122" t="str">
        <f ca="1">IFERROR(IF(O178="","",IF(O178=301,'Print Variations'!$D$5,VLOOKUP(O178,IF(O178&lt;=100,'Enter Closet Order Here'!$F:$L,'Enter Additional Product Here'!$E:$H),IF(O178&lt;=100,7,4),FALSE))),"")</f>
        <v/>
      </c>
      <c r="Z178" s="122" t="str">
        <f t="shared" ca="1" si="6"/>
        <v/>
      </c>
      <c r="AD178" s="65" t="s">
        <v>272</v>
      </c>
      <c r="AE178" s="65" t="s">
        <v>1372</v>
      </c>
    </row>
    <row r="179" spans="3:31">
      <c r="C179" s="43" t="str">
        <f ca="1">IF(C178&lt;'Print Variations'!$F$5,C178+1,IF(C178='Print Variations'!$F$5,IF('Print Variations'!$F$7=0,IF('Print Variations'!$D$5="$","",IF(IFERROR(MATCH(301,C$13:C178,0),0)&gt;0,"",301)),101),IF(C178&gt;='Print Variations'!$F$7,IF(OR('Print Variations'!$D$5="$",'Print Variations'!$D$5=0),"",IF(IFERROR(MATCH(301,C$13:C178,0),0)&gt;0,"",301)),C178+1)))</f>
        <v/>
      </c>
      <c r="D179" s="25" t="str">
        <f ca="1">IFERROR(IF(C179="","",IF(C179=301,"Sales Tax",VLOOKUP(C179,IF(C179&lt;=100,'Enter Closet Order Here'!$F:$H,'Enter Additional Product Here'!$E:$G),IF(C179&lt;=100,2,3),FALSE))),"")</f>
        <v/>
      </c>
      <c r="E179" s="219" t="str">
        <f ca="1">IFERROR(IF(IF(C179=301,"Sales Tax",VLOOKUP(D179,IF(C179&lt;=100,'Print Here'!$W:$X,'Enter Additional Product Here'!$G:$M),IF(C179&lt;=100,2,3),FALSE))=0,"",IF(C179=301,"Sales Tax",VLOOKUP(D179,IF(C179&lt;=100,'Print Here'!$W:$X,'Enter Additional Product Here'!$G:$M),IF(C179&lt;=100,2,3),FALSE))),"")</f>
        <v/>
      </c>
      <c r="F179" s="219"/>
      <c r="G179" s="219"/>
      <c r="H179" s="219"/>
      <c r="I179" s="219"/>
      <c r="J179" s="219"/>
      <c r="K179" s="121" t="str">
        <f ca="1">IFERROR(IF(C179="","",IF(C179=301,"1",VLOOKUP(C179,IF(C179&lt;=100,'Enter Closet Order Here'!$F:$H,'Enter Additional Product Here'!$E:$G),IF(C179&lt;=100,3,2),FALSE))),"")</f>
        <v/>
      </c>
      <c r="L179" s="122" t="str">
        <f ca="1">IFERROR(IF(C179=301,"",VLOOKUP(D179,IF(C179&lt;=100,'Enter Closet Order Here'!$Y:$Z,'Enter Additional Product Here'!$G:$H),IF(C179&lt;=100,2,2),FALSE)),"")</f>
        <v/>
      </c>
      <c r="M179" s="122" t="str">
        <f ca="1">IFERROR(IF(C179="","",IF(C179=301,'Print Variations'!$D$5,VLOOKUP(C179,IF(C179&lt;=100,'Enter Closet Order Here'!$F:$L,'Enter Additional Product Here'!$E:$H),IF(C179&lt;=100,7,4),FALSE))),"")</f>
        <v/>
      </c>
      <c r="N179" s="122" t="str">
        <f t="shared" ca="1" si="7"/>
        <v/>
      </c>
      <c r="O179" s="43" t="str">
        <f ca="1">IF(O178&lt;'Print Variations'!$F$5,O178+1,IF(O178='Print Variations'!$F$5,IF('Print Variations'!$F$7=0,IF('Print Variations'!$D$5="$","",IF(IFERROR(MATCH(301,O$13:O178,0),0)&gt;0,"",301)),101),IF(O178&gt;='Print Variations'!$F$7,IF(OR('Print Variations'!$D$5="$",'Print Variations'!$D$5=0),"",IF(IFERROR(MATCH(301,O$13:O178,0),0)&gt;0,"",301)),O178+1)))</f>
        <v/>
      </c>
      <c r="P179" s="25" t="str">
        <f ca="1">IFERROR(IF(O179="","",IF(O179=301,"Sales Tax",VLOOKUP(O179,IF(O179&lt;=100,'Enter Closet Order Here'!$F:$H,'Enter Additional Product Here'!$E:$G),IF(O179&lt;=100,2,3),FALSE))),"")</f>
        <v/>
      </c>
      <c r="Q179" s="219" t="str">
        <f ca="1">IFERROR(IF(IF(O179=301,"Sales Tax",VLOOKUP(P179,IF(O179&lt;=100,'Print Here'!$W:$X,'Enter Additional Product Here'!$G:$M),IF(O179&lt;=100,2,3),FALSE))=0,"",IF(O179=301,"Sales Tax",VLOOKUP(P179,IF(O179&lt;=100,'Print Here'!$W:$X,'Enter Additional Product Here'!$G:$M),IF(O179&lt;=100,2,3),FALSE))),"")</f>
        <v/>
      </c>
      <c r="R179" s="219"/>
      <c r="S179" s="219"/>
      <c r="T179" s="219"/>
      <c r="U179" s="219"/>
      <c r="V179" s="219"/>
      <c r="W179" s="219"/>
      <c r="X179" s="121" t="str">
        <f ca="1">IFERROR(IF(O179="","",IF(O179=301,"1",VLOOKUP(O179,IF(O179&lt;=100,'Enter Closet Order Here'!$F:$H,'Enter Additional Product Here'!$E:$G),IF(O179&lt;=100,3,2),FALSE))),"")</f>
        <v/>
      </c>
      <c r="Y179" s="122" t="str">
        <f ca="1">IFERROR(IF(O179="","",IF(O179=301,'Print Variations'!$D$5,VLOOKUP(O179,IF(O179&lt;=100,'Enter Closet Order Here'!$F:$L,'Enter Additional Product Here'!$E:$H),IF(O179&lt;=100,7,4),FALSE))),"")</f>
        <v/>
      </c>
      <c r="Z179" s="122" t="str">
        <f t="shared" ca="1" si="6"/>
        <v/>
      </c>
      <c r="AD179" s="65" t="s">
        <v>274</v>
      </c>
      <c r="AE179" s="65" t="s">
        <v>1373</v>
      </c>
    </row>
    <row r="180" spans="3:31">
      <c r="C180" s="43" t="str">
        <f ca="1">IF(C179&lt;'Print Variations'!$F$5,C179+1,IF(C179='Print Variations'!$F$5,IF('Print Variations'!$F$7=0,IF('Print Variations'!$D$5="$","",IF(IFERROR(MATCH(301,C$13:C179,0),0)&gt;0,"",301)),101),IF(C179&gt;='Print Variations'!$F$7,IF(OR('Print Variations'!$D$5="$",'Print Variations'!$D$5=0),"",IF(IFERROR(MATCH(301,C$13:C179,0),0)&gt;0,"",301)),C179+1)))</f>
        <v/>
      </c>
      <c r="D180" s="25" t="str">
        <f ca="1">IFERROR(IF(C180="","",IF(C180=301,"Sales Tax",VLOOKUP(C180,IF(C180&lt;=100,'Enter Closet Order Here'!$F:$H,'Enter Additional Product Here'!$E:$G),IF(C180&lt;=100,2,3),FALSE))),"")</f>
        <v/>
      </c>
      <c r="E180" s="219" t="str">
        <f ca="1">IFERROR(IF(IF(C180=301,"Sales Tax",VLOOKUP(D180,IF(C180&lt;=100,'Print Here'!$W:$X,'Enter Additional Product Here'!$G:$M),IF(C180&lt;=100,2,3),FALSE))=0,"",IF(C180=301,"Sales Tax",VLOOKUP(D180,IF(C180&lt;=100,'Print Here'!$W:$X,'Enter Additional Product Here'!$G:$M),IF(C180&lt;=100,2,3),FALSE))),"")</f>
        <v/>
      </c>
      <c r="F180" s="219"/>
      <c r="G180" s="219"/>
      <c r="H180" s="219"/>
      <c r="I180" s="219"/>
      <c r="J180" s="219"/>
      <c r="K180" s="121" t="str">
        <f ca="1">IFERROR(IF(C180="","",IF(C180=301,"1",VLOOKUP(C180,IF(C180&lt;=100,'Enter Closet Order Here'!$F:$H,'Enter Additional Product Here'!$E:$G),IF(C180&lt;=100,3,2),FALSE))),"")</f>
        <v/>
      </c>
      <c r="L180" s="122" t="str">
        <f ca="1">IFERROR(IF(C180=301,"",VLOOKUP(D180,IF(C180&lt;=100,'Enter Closet Order Here'!$Y:$Z,'Enter Additional Product Here'!$G:$H),IF(C180&lt;=100,2,2),FALSE)),"")</f>
        <v/>
      </c>
      <c r="M180" s="122" t="str">
        <f ca="1">IFERROR(IF(C180="","",IF(C180=301,'Print Variations'!$D$5,VLOOKUP(C180,IF(C180&lt;=100,'Enter Closet Order Here'!$F:$L,'Enter Additional Product Here'!$E:$H),IF(C180&lt;=100,7,4),FALSE))),"")</f>
        <v/>
      </c>
      <c r="N180" s="122" t="str">
        <f t="shared" ca="1" si="7"/>
        <v/>
      </c>
      <c r="O180" s="43" t="str">
        <f ca="1">IF(O179&lt;'Print Variations'!$F$5,O179+1,IF(O179='Print Variations'!$F$5,IF('Print Variations'!$F$7=0,IF('Print Variations'!$D$5="$","",IF(IFERROR(MATCH(301,O$13:O179,0),0)&gt;0,"",301)),101),IF(O179&gt;='Print Variations'!$F$7,IF(OR('Print Variations'!$D$5="$",'Print Variations'!$D$5=0),"",IF(IFERROR(MATCH(301,O$13:O179,0),0)&gt;0,"",301)),O179+1)))</f>
        <v/>
      </c>
      <c r="P180" s="25" t="str">
        <f ca="1">IFERROR(IF(O180="","",IF(O180=301,"Sales Tax",VLOOKUP(O180,IF(O180&lt;=100,'Enter Closet Order Here'!$F:$H,'Enter Additional Product Here'!$E:$G),IF(O180&lt;=100,2,3),FALSE))),"")</f>
        <v/>
      </c>
      <c r="Q180" s="219" t="str">
        <f ca="1">IFERROR(IF(IF(O180=301,"Sales Tax",VLOOKUP(P180,IF(O180&lt;=100,'Print Here'!$W:$X,'Enter Additional Product Here'!$G:$M),IF(O180&lt;=100,2,3),FALSE))=0,"",IF(O180=301,"Sales Tax",VLOOKUP(P180,IF(O180&lt;=100,'Print Here'!$W:$X,'Enter Additional Product Here'!$G:$M),IF(O180&lt;=100,2,3),FALSE))),"")</f>
        <v/>
      </c>
      <c r="R180" s="219"/>
      <c r="S180" s="219"/>
      <c r="T180" s="219"/>
      <c r="U180" s="219"/>
      <c r="V180" s="219"/>
      <c r="W180" s="219"/>
      <c r="X180" s="121" t="str">
        <f ca="1">IFERROR(IF(O180="","",IF(O180=301,"1",VLOOKUP(O180,IF(O180&lt;=100,'Enter Closet Order Here'!$F:$H,'Enter Additional Product Here'!$E:$G),IF(O180&lt;=100,3,2),FALSE))),"")</f>
        <v/>
      </c>
      <c r="Y180" s="122" t="str">
        <f ca="1">IFERROR(IF(O180="","",IF(O180=301,'Print Variations'!$D$5,VLOOKUP(O180,IF(O180&lt;=100,'Enter Closet Order Here'!$F:$L,'Enter Additional Product Here'!$E:$H),IF(O180&lt;=100,7,4),FALSE))),"")</f>
        <v/>
      </c>
      <c r="Z180" s="122" t="str">
        <f t="shared" ca="1" si="6"/>
        <v/>
      </c>
      <c r="AD180" s="65" t="s">
        <v>276</v>
      </c>
      <c r="AE180" s="65" t="s">
        <v>1374</v>
      </c>
    </row>
    <row r="181" spans="3:31">
      <c r="C181" s="43" t="str">
        <f ca="1">IF(C180&lt;'Print Variations'!$F$5,C180+1,IF(C180='Print Variations'!$F$5,IF('Print Variations'!$F$7=0,IF('Print Variations'!$D$5="$","",IF(IFERROR(MATCH(301,C$13:C180,0),0)&gt;0,"",301)),101),IF(C180&gt;='Print Variations'!$F$7,IF(OR('Print Variations'!$D$5="$",'Print Variations'!$D$5=0),"",IF(IFERROR(MATCH(301,C$13:C180,0),0)&gt;0,"",301)),C180+1)))</f>
        <v/>
      </c>
      <c r="D181" s="25" t="str">
        <f ca="1">IFERROR(IF(C181="","",IF(C181=301,"Sales Tax",VLOOKUP(C181,IF(C181&lt;=100,'Enter Closet Order Here'!$F:$H,'Enter Additional Product Here'!$E:$G),IF(C181&lt;=100,2,3),FALSE))),"")</f>
        <v/>
      </c>
      <c r="E181" s="219" t="str">
        <f ca="1">IFERROR(IF(IF(C181=301,"Sales Tax",VLOOKUP(D181,IF(C181&lt;=100,'Print Here'!$W:$X,'Enter Additional Product Here'!$G:$M),IF(C181&lt;=100,2,3),FALSE))=0,"",IF(C181=301,"Sales Tax",VLOOKUP(D181,IF(C181&lt;=100,'Print Here'!$W:$X,'Enter Additional Product Here'!$G:$M),IF(C181&lt;=100,2,3),FALSE))),"")</f>
        <v/>
      </c>
      <c r="F181" s="219"/>
      <c r="G181" s="219"/>
      <c r="H181" s="219"/>
      <c r="I181" s="219"/>
      <c r="J181" s="219"/>
      <c r="K181" s="121" t="str">
        <f ca="1">IFERROR(IF(C181="","",IF(C181=301,"1",VLOOKUP(C181,IF(C181&lt;=100,'Enter Closet Order Here'!$F:$H,'Enter Additional Product Here'!$E:$G),IF(C181&lt;=100,3,2),FALSE))),"")</f>
        <v/>
      </c>
      <c r="L181" s="122" t="str">
        <f ca="1">IFERROR(IF(C181=301,"",VLOOKUP(D181,IF(C181&lt;=100,'Enter Closet Order Here'!$Y:$Z,'Enter Additional Product Here'!$G:$H),IF(C181&lt;=100,2,2),FALSE)),"")</f>
        <v/>
      </c>
      <c r="M181" s="122" t="str">
        <f ca="1">IFERROR(IF(C181="","",IF(C181=301,'Print Variations'!$D$5,VLOOKUP(C181,IF(C181&lt;=100,'Enter Closet Order Here'!$F:$L,'Enter Additional Product Here'!$E:$H),IF(C181&lt;=100,7,4),FALSE))),"")</f>
        <v/>
      </c>
      <c r="N181" s="122" t="str">
        <f t="shared" ca="1" si="7"/>
        <v/>
      </c>
      <c r="O181" s="43" t="str">
        <f ca="1">IF(O180&lt;'Print Variations'!$F$5,O180+1,IF(O180='Print Variations'!$F$5,IF('Print Variations'!$F$7=0,IF('Print Variations'!$D$5="$","",IF(IFERROR(MATCH(301,O$13:O180,0),0)&gt;0,"",301)),101),IF(O180&gt;='Print Variations'!$F$7,IF(OR('Print Variations'!$D$5="$",'Print Variations'!$D$5=0),"",IF(IFERROR(MATCH(301,O$13:O180,0),0)&gt;0,"",301)),O180+1)))</f>
        <v/>
      </c>
      <c r="P181" s="25" t="str">
        <f ca="1">IFERROR(IF(O181="","",IF(O181=301,"Sales Tax",VLOOKUP(O181,IF(O181&lt;=100,'Enter Closet Order Here'!$F:$H,'Enter Additional Product Here'!$E:$G),IF(O181&lt;=100,2,3),FALSE))),"")</f>
        <v/>
      </c>
      <c r="Q181" s="219" t="str">
        <f ca="1">IFERROR(IF(IF(O181=301,"Sales Tax",VLOOKUP(P181,IF(O181&lt;=100,'Print Here'!$W:$X,'Enter Additional Product Here'!$G:$M),IF(O181&lt;=100,2,3),FALSE))=0,"",IF(O181=301,"Sales Tax",VLOOKUP(P181,IF(O181&lt;=100,'Print Here'!$W:$X,'Enter Additional Product Here'!$G:$M),IF(O181&lt;=100,2,3),FALSE))),"")</f>
        <v/>
      </c>
      <c r="R181" s="219"/>
      <c r="S181" s="219"/>
      <c r="T181" s="219"/>
      <c r="U181" s="219"/>
      <c r="V181" s="219"/>
      <c r="W181" s="219"/>
      <c r="X181" s="121" t="str">
        <f ca="1">IFERROR(IF(O181="","",IF(O181=301,"1",VLOOKUP(O181,IF(O181&lt;=100,'Enter Closet Order Here'!$F:$H,'Enter Additional Product Here'!$E:$G),IF(O181&lt;=100,3,2),FALSE))),"")</f>
        <v/>
      </c>
      <c r="Y181" s="122" t="str">
        <f ca="1">IFERROR(IF(O181="","",IF(O181=301,'Print Variations'!$D$5,VLOOKUP(O181,IF(O181&lt;=100,'Enter Closet Order Here'!$F:$L,'Enter Additional Product Here'!$E:$H),IF(O181&lt;=100,7,4),FALSE))),"")</f>
        <v/>
      </c>
      <c r="Z181" s="122" t="str">
        <f t="shared" ca="1" si="6"/>
        <v/>
      </c>
      <c r="AD181" s="65" t="s">
        <v>278</v>
      </c>
      <c r="AE181" s="65" t="s">
        <v>1375</v>
      </c>
    </row>
    <row r="182" spans="3:31">
      <c r="C182" s="43" t="str">
        <f ca="1">IF(C181&lt;'Print Variations'!$F$5,C181+1,IF(C181='Print Variations'!$F$5,IF('Print Variations'!$F$7=0,IF('Print Variations'!$D$5="$","",IF(IFERROR(MATCH(301,C$13:C181,0),0)&gt;0,"",301)),101),IF(C181&gt;='Print Variations'!$F$7,IF(OR('Print Variations'!$D$5="$",'Print Variations'!$D$5=0),"",IF(IFERROR(MATCH(301,C$13:C181,0),0)&gt;0,"",301)),C181+1)))</f>
        <v/>
      </c>
      <c r="D182" s="25" t="str">
        <f ca="1">IFERROR(IF(C182="","",IF(C182=301,"Sales Tax",VLOOKUP(C182,IF(C182&lt;=100,'Enter Closet Order Here'!$F:$H,'Enter Additional Product Here'!$E:$G),IF(C182&lt;=100,2,3),FALSE))),"")</f>
        <v/>
      </c>
      <c r="E182" s="219" t="str">
        <f ca="1">IFERROR(IF(IF(C182=301,"Sales Tax",VLOOKUP(D182,IF(C182&lt;=100,'Print Here'!$W:$X,'Enter Additional Product Here'!$G:$M),IF(C182&lt;=100,2,3),FALSE))=0,"",IF(C182=301,"Sales Tax",VLOOKUP(D182,IF(C182&lt;=100,'Print Here'!$W:$X,'Enter Additional Product Here'!$G:$M),IF(C182&lt;=100,2,3),FALSE))),"")</f>
        <v/>
      </c>
      <c r="F182" s="219"/>
      <c r="G182" s="219"/>
      <c r="H182" s="219"/>
      <c r="I182" s="219"/>
      <c r="J182" s="219"/>
      <c r="K182" s="121" t="str">
        <f ca="1">IFERROR(IF(C182="","",IF(C182=301,"1",VLOOKUP(C182,IF(C182&lt;=100,'Enter Closet Order Here'!$F:$H,'Enter Additional Product Here'!$E:$G),IF(C182&lt;=100,3,2),FALSE))),"")</f>
        <v/>
      </c>
      <c r="L182" s="122" t="str">
        <f ca="1">IFERROR(IF(C182=301,"",VLOOKUP(D182,IF(C182&lt;=100,'Enter Closet Order Here'!$Y:$Z,'Enter Additional Product Here'!$G:$H),IF(C182&lt;=100,2,2),FALSE)),"")</f>
        <v/>
      </c>
      <c r="M182" s="122" t="str">
        <f ca="1">IFERROR(IF(C182="","",IF(C182=301,'Print Variations'!$D$5,VLOOKUP(C182,IF(C182&lt;=100,'Enter Closet Order Here'!$F:$L,'Enter Additional Product Here'!$E:$H),IF(C182&lt;=100,7,4),FALSE))),"")</f>
        <v/>
      </c>
      <c r="N182" s="122" t="str">
        <f t="shared" ca="1" si="7"/>
        <v/>
      </c>
      <c r="O182" s="43" t="str">
        <f ca="1">IF(O181&lt;'Print Variations'!$F$5,O181+1,IF(O181='Print Variations'!$F$5,IF('Print Variations'!$F$7=0,IF('Print Variations'!$D$5="$","",IF(IFERROR(MATCH(301,O$13:O181,0),0)&gt;0,"",301)),101),IF(O181&gt;='Print Variations'!$F$7,IF(OR('Print Variations'!$D$5="$",'Print Variations'!$D$5=0),"",IF(IFERROR(MATCH(301,O$13:O181,0),0)&gt;0,"",301)),O181+1)))</f>
        <v/>
      </c>
      <c r="P182" s="25" t="str">
        <f ca="1">IFERROR(IF(O182="","",IF(O182=301,"Sales Tax",VLOOKUP(O182,IF(O182&lt;=100,'Enter Closet Order Here'!$F:$H,'Enter Additional Product Here'!$E:$G),IF(O182&lt;=100,2,3),FALSE))),"")</f>
        <v/>
      </c>
      <c r="Q182" s="219" t="str">
        <f ca="1">IFERROR(IF(IF(O182=301,"Sales Tax",VLOOKUP(P182,IF(O182&lt;=100,'Print Here'!$W:$X,'Enter Additional Product Here'!$G:$M),IF(O182&lt;=100,2,3),FALSE))=0,"",IF(O182=301,"Sales Tax",VLOOKUP(P182,IF(O182&lt;=100,'Print Here'!$W:$X,'Enter Additional Product Here'!$G:$M),IF(O182&lt;=100,2,3),FALSE))),"")</f>
        <v/>
      </c>
      <c r="R182" s="219"/>
      <c r="S182" s="219"/>
      <c r="T182" s="219"/>
      <c r="U182" s="219"/>
      <c r="V182" s="219"/>
      <c r="W182" s="219"/>
      <c r="X182" s="121" t="str">
        <f ca="1">IFERROR(IF(O182="","",IF(O182=301,"1",VLOOKUP(O182,IF(O182&lt;=100,'Enter Closet Order Here'!$F:$H,'Enter Additional Product Here'!$E:$G),IF(O182&lt;=100,3,2),FALSE))),"")</f>
        <v/>
      </c>
      <c r="Y182" s="122" t="str">
        <f ca="1">IFERROR(IF(O182="","",IF(O182=301,'Print Variations'!$D$5,VLOOKUP(O182,IF(O182&lt;=100,'Enter Closet Order Here'!$F:$L,'Enter Additional Product Here'!$E:$H),IF(O182&lt;=100,7,4),FALSE))),"")</f>
        <v/>
      </c>
      <c r="Z182" s="122" t="str">
        <f t="shared" ca="1" si="6"/>
        <v/>
      </c>
      <c r="AD182" s="65" t="s">
        <v>280</v>
      </c>
      <c r="AE182" s="65" t="s">
        <v>1376</v>
      </c>
    </row>
    <row r="183" spans="3:31">
      <c r="C183" s="43" t="str">
        <f ca="1">IF(C182&lt;'Print Variations'!$F$5,C182+1,IF(C182='Print Variations'!$F$5,IF('Print Variations'!$F$7=0,IF('Print Variations'!$D$5="$","",IF(IFERROR(MATCH(301,C$13:C182,0),0)&gt;0,"",301)),101),IF(C182&gt;='Print Variations'!$F$7,IF(OR('Print Variations'!$D$5="$",'Print Variations'!$D$5=0),"",IF(IFERROR(MATCH(301,C$13:C182,0),0)&gt;0,"",301)),C182+1)))</f>
        <v/>
      </c>
      <c r="D183" s="25" t="str">
        <f ca="1">IFERROR(IF(C183="","",IF(C183=301,"Sales Tax",VLOOKUP(C183,IF(C183&lt;=100,'Enter Closet Order Here'!$F:$H,'Enter Additional Product Here'!$E:$G),IF(C183&lt;=100,2,3),FALSE))),"")</f>
        <v/>
      </c>
      <c r="E183" s="219" t="str">
        <f ca="1">IFERROR(IF(IF(C183=301,"Sales Tax",VLOOKUP(D183,IF(C183&lt;=100,'Print Here'!$W:$X,'Enter Additional Product Here'!$G:$M),IF(C183&lt;=100,2,3),FALSE))=0,"",IF(C183=301,"Sales Tax",VLOOKUP(D183,IF(C183&lt;=100,'Print Here'!$W:$X,'Enter Additional Product Here'!$G:$M),IF(C183&lt;=100,2,3),FALSE))),"")</f>
        <v/>
      </c>
      <c r="F183" s="219"/>
      <c r="G183" s="219"/>
      <c r="H183" s="219"/>
      <c r="I183" s="219"/>
      <c r="J183" s="219"/>
      <c r="K183" s="121" t="str">
        <f ca="1">IFERROR(IF(C183="","",IF(C183=301,"1",VLOOKUP(C183,IF(C183&lt;=100,'Enter Closet Order Here'!$F:$H,'Enter Additional Product Here'!$E:$G),IF(C183&lt;=100,3,2),FALSE))),"")</f>
        <v/>
      </c>
      <c r="L183" s="122" t="str">
        <f ca="1">IFERROR(IF(C183=301,"",VLOOKUP(D183,IF(C183&lt;=100,'Enter Closet Order Here'!$Y:$Z,'Enter Additional Product Here'!$G:$H),IF(C183&lt;=100,2,2),FALSE)),"")</f>
        <v/>
      </c>
      <c r="M183" s="122" t="str">
        <f ca="1">IFERROR(IF(C183="","",IF(C183=301,'Print Variations'!$D$5,VLOOKUP(C183,IF(C183&lt;=100,'Enter Closet Order Here'!$F:$L,'Enter Additional Product Here'!$E:$H),IF(C183&lt;=100,7,4),FALSE))),"")</f>
        <v/>
      </c>
      <c r="N183" s="122" t="str">
        <f t="shared" ca="1" si="7"/>
        <v/>
      </c>
      <c r="O183" s="43" t="str">
        <f ca="1">IF(O182&lt;'Print Variations'!$F$5,O182+1,IF(O182='Print Variations'!$F$5,IF('Print Variations'!$F$7=0,IF('Print Variations'!$D$5="$","",IF(IFERROR(MATCH(301,O$13:O182,0),0)&gt;0,"",301)),101),IF(O182&gt;='Print Variations'!$F$7,IF(OR('Print Variations'!$D$5="$",'Print Variations'!$D$5=0),"",IF(IFERROR(MATCH(301,O$13:O182,0),0)&gt;0,"",301)),O182+1)))</f>
        <v/>
      </c>
      <c r="P183" s="25" t="str">
        <f ca="1">IFERROR(IF(O183="","",IF(O183=301,"Sales Tax",VLOOKUP(O183,IF(O183&lt;=100,'Enter Closet Order Here'!$F:$H,'Enter Additional Product Here'!$E:$G),IF(O183&lt;=100,2,3),FALSE))),"")</f>
        <v/>
      </c>
      <c r="Q183" s="219" t="str">
        <f ca="1">IFERROR(IF(IF(O183=301,"Sales Tax",VLOOKUP(P183,IF(O183&lt;=100,'Print Here'!$W:$X,'Enter Additional Product Here'!$G:$M),IF(O183&lt;=100,2,3),FALSE))=0,"",IF(O183=301,"Sales Tax",VLOOKUP(P183,IF(O183&lt;=100,'Print Here'!$W:$X,'Enter Additional Product Here'!$G:$M),IF(O183&lt;=100,2,3),FALSE))),"")</f>
        <v/>
      </c>
      <c r="R183" s="219"/>
      <c r="S183" s="219"/>
      <c r="T183" s="219"/>
      <c r="U183" s="219"/>
      <c r="V183" s="219"/>
      <c r="W183" s="219"/>
      <c r="X183" s="121" t="str">
        <f ca="1">IFERROR(IF(O183="","",IF(O183=301,"1",VLOOKUP(O183,IF(O183&lt;=100,'Enter Closet Order Here'!$F:$H,'Enter Additional Product Here'!$E:$G),IF(O183&lt;=100,3,2),FALSE))),"")</f>
        <v/>
      </c>
      <c r="Y183" s="122" t="str">
        <f ca="1">IFERROR(IF(O183="","",IF(O183=301,'Print Variations'!$D$5,VLOOKUP(O183,IF(O183&lt;=100,'Enter Closet Order Here'!$F:$L,'Enter Additional Product Here'!$E:$H),IF(O183&lt;=100,7,4),FALSE))),"")</f>
        <v/>
      </c>
      <c r="Z183" s="122" t="str">
        <f t="shared" ca="1" si="6"/>
        <v/>
      </c>
      <c r="AD183" s="65" t="s">
        <v>282</v>
      </c>
      <c r="AE183" s="65" t="s">
        <v>1377</v>
      </c>
    </row>
    <row r="184" spans="3:31">
      <c r="C184" s="43" t="str">
        <f ca="1">IF(C183&lt;'Print Variations'!$F$5,C183+1,IF(C183='Print Variations'!$F$5,IF('Print Variations'!$F$7=0,IF('Print Variations'!$D$5="$","",IF(IFERROR(MATCH(301,C$13:C183,0),0)&gt;0,"",301)),101),IF(C183&gt;='Print Variations'!$F$7,IF(OR('Print Variations'!$D$5="$",'Print Variations'!$D$5=0),"",IF(IFERROR(MATCH(301,C$13:C183,0),0)&gt;0,"",301)),C183+1)))</f>
        <v/>
      </c>
      <c r="D184" s="25" t="str">
        <f ca="1">IFERROR(IF(C184="","",IF(C184=301,"Sales Tax",VLOOKUP(C184,IF(C184&lt;=100,'Enter Closet Order Here'!$F:$H,'Enter Additional Product Here'!$E:$G),IF(C184&lt;=100,2,3),FALSE))),"")</f>
        <v/>
      </c>
      <c r="E184" s="219" t="str">
        <f ca="1">IFERROR(IF(IF(C184=301,"Sales Tax",VLOOKUP(D184,IF(C184&lt;=100,'Print Here'!$W:$X,'Enter Additional Product Here'!$G:$M),IF(C184&lt;=100,2,3),FALSE))=0,"",IF(C184=301,"Sales Tax",VLOOKUP(D184,IF(C184&lt;=100,'Print Here'!$W:$X,'Enter Additional Product Here'!$G:$M),IF(C184&lt;=100,2,3),FALSE))),"")</f>
        <v/>
      </c>
      <c r="F184" s="219"/>
      <c r="G184" s="219"/>
      <c r="H184" s="219"/>
      <c r="I184" s="219"/>
      <c r="J184" s="219"/>
      <c r="K184" s="121" t="str">
        <f ca="1">IFERROR(IF(C184="","",IF(C184=301,"1",VLOOKUP(C184,IF(C184&lt;=100,'Enter Closet Order Here'!$F:$H,'Enter Additional Product Here'!$E:$G),IF(C184&lt;=100,3,2),FALSE))),"")</f>
        <v/>
      </c>
      <c r="L184" s="122" t="str">
        <f ca="1">IFERROR(IF(C184=301,"",VLOOKUP(D184,IF(C184&lt;=100,'Enter Closet Order Here'!$Y:$Z,'Enter Additional Product Here'!$G:$H),IF(C184&lt;=100,2,2),FALSE)),"")</f>
        <v/>
      </c>
      <c r="M184" s="122" t="str">
        <f ca="1">IFERROR(IF(C184="","",IF(C184=301,'Print Variations'!$D$5,VLOOKUP(C184,IF(C184&lt;=100,'Enter Closet Order Here'!$F:$L,'Enter Additional Product Here'!$E:$H),IF(C184&lt;=100,7,4),FALSE))),"")</f>
        <v/>
      </c>
      <c r="N184" s="122" t="str">
        <f t="shared" ca="1" si="7"/>
        <v/>
      </c>
      <c r="O184" s="43" t="str">
        <f ca="1">IF(O183&lt;'Print Variations'!$F$5,O183+1,IF(O183='Print Variations'!$F$5,IF('Print Variations'!$F$7=0,IF('Print Variations'!$D$5="$","",IF(IFERROR(MATCH(301,O$13:O183,0),0)&gt;0,"",301)),101),IF(O183&gt;='Print Variations'!$F$7,IF(OR('Print Variations'!$D$5="$",'Print Variations'!$D$5=0),"",IF(IFERROR(MATCH(301,O$13:O183,0),0)&gt;0,"",301)),O183+1)))</f>
        <v/>
      </c>
      <c r="P184" s="25" t="str">
        <f ca="1">IFERROR(IF(O184="","",IF(O184=301,"Sales Tax",VLOOKUP(O184,IF(O184&lt;=100,'Enter Closet Order Here'!$F:$H,'Enter Additional Product Here'!$E:$G),IF(O184&lt;=100,2,3),FALSE))),"")</f>
        <v/>
      </c>
      <c r="Q184" s="219" t="str">
        <f ca="1">IFERROR(IF(IF(O184=301,"Sales Tax",VLOOKUP(P184,IF(O184&lt;=100,'Print Here'!$W:$X,'Enter Additional Product Here'!$G:$M),IF(O184&lt;=100,2,3),FALSE))=0,"",IF(O184=301,"Sales Tax",VLOOKUP(P184,IF(O184&lt;=100,'Print Here'!$W:$X,'Enter Additional Product Here'!$G:$M),IF(O184&lt;=100,2,3),FALSE))),"")</f>
        <v/>
      </c>
      <c r="R184" s="219"/>
      <c r="S184" s="219"/>
      <c r="T184" s="219"/>
      <c r="U184" s="219"/>
      <c r="V184" s="219"/>
      <c r="W184" s="219"/>
      <c r="X184" s="121" t="str">
        <f ca="1">IFERROR(IF(O184="","",IF(O184=301,"1",VLOOKUP(O184,IF(O184&lt;=100,'Enter Closet Order Here'!$F:$H,'Enter Additional Product Here'!$E:$G),IF(O184&lt;=100,3,2),FALSE))),"")</f>
        <v/>
      </c>
      <c r="Y184" s="122" t="str">
        <f ca="1">IFERROR(IF(O184="","",IF(O184=301,'Print Variations'!$D$5,VLOOKUP(O184,IF(O184&lt;=100,'Enter Closet Order Here'!$F:$L,'Enter Additional Product Here'!$E:$H),IF(O184&lt;=100,7,4),FALSE))),"")</f>
        <v/>
      </c>
      <c r="Z184" s="122" t="str">
        <f t="shared" ca="1" si="6"/>
        <v/>
      </c>
      <c r="AD184" s="65" t="s">
        <v>284</v>
      </c>
      <c r="AE184" s="65" t="s">
        <v>1378</v>
      </c>
    </row>
    <row r="185" spans="3:31">
      <c r="C185" s="43" t="str">
        <f ca="1">IF(C184&lt;'Print Variations'!$F$5,C184+1,IF(C184='Print Variations'!$F$5,IF('Print Variations'!$F$7=0,IF('Print Variations'!$D$5="$","",IF(IFERROR(MATCH(301,C$13:C184,0),0)&gt;0,"",301)),101),IF(C184&gt;='Print Variations'!$F$7,IF(OR('Print Variations'!$D$5="$",'Print Variations'!$D$5=0),"",IF(IFERROR(MATCH(301,C$13:C184,0),0)&gt;0,"",301)),C184+1)))</f>
        <v/>
      </c>
      <c r="D185" s="25" t="str">
        <f ca="1">IFERROR(IF(C185="","",IF(C185=301,"Sales Tax",VLOOKUP(C185,IF(C185&lt;=100,'Enter Closet Order Here'!$F:$H,'Enter Additional Product Here'!$E:$G),IF(C185&lt;=100,2,3),FALSE))),"")</f>
        <v/>
      </c>
      <c r="E185" s="219" t="str">
        <f ca="1">IFERROR(IF(IF(C185=301,"Sales Tax",VLOOKUP(D185,IF(C185&lt;=100,'Print Here'!$W:$X,'Enter Additional Product Here'!$G:$M),IF(C185&lt;=100,2,3),FALSE))=0,"",IF(C185=301,"Sales Tax",VLOOKUP(D185,IF(C185&lt;=100,'Print Here'!$W:$X,'Enter Additional Product Here'!$G:$M),IF(C185&lt;=100,2,3),FALSE))),"")</f>
        <v/>
      </c>
      <c r="F185" s="219"/>
      <c r="G185" s="219"/>
      <c r="H185" s="219"/>
      <c r="I185" s="219"/>
      <c r="J185" s="219"/>
      <c r="K185" s="121" t="str">
        <f ca="1">IFERROR(IF(C185="","",IF(C185=301,"1",VLOOKUP(C185,IF(C185&lt;=100,'Enter Closet Order Here'!$F:$H,'Enter Additional Product Here'!$E:$G),IF(C185&lt;=100,3,2),FALSE))),"")</f>
        <v/>
      </c>
      <c r="L185" s="122" t="str">
        <f ca="1">IFERROR(IF(C185=301,"",VLOOKUP(D185,IF(C185&lt;=100,'Enter Closet Order Here'!$Y:$Z,'Enter Additional Product Here'!$G:$H),IF(C185&lt;=100,2,2),FALSE)),"")</f>
        <v/>
      </c>
      <c r="M185" s="122" t="str">
        <f ca="1">IFERROR(IF(C185="","",IF(C185=301,'Print Variations'!$D$5,VLOOKUP(C185,IF(C185&lt;=100,'Enter Closet Order Here'!$F:$L,'Enter Additional Product Here'!$E:$H),IF(C185&lt;=100,7,4),FALSE))),"")</f>
        <v/>
      </c>
      <c r="N185" s="122" t="str">
        <f t="shared" ca="1" si="7"/>
        <v/>
      </c>
      <c r="O185" s="43" t="str">
        <f ca="1">IF(O184&lt;'Print Variations'!$F$5,O184+1,IF(O184='Print Variations'!$F$5,IF('Print Variations'!$F$7=0,IF('Print Variations'!$D$5="$","",IF(IFERROR(MATCH(301,O$13:O184,0),0)&gt;0,"",301)),101),IF(O184&gt;='Print Variations'!$F$7,IF(OR('Print Variations'!$D$5="$",'Print Variations'!$D$5=0),"",IF(IFERROR(MATCH(301,O$13:O184,0),0)&gt;0,"",301)),O184+1)))</f>
        <v/>
      </c>
      <c r="P185" s="25" t="str">
        <f ca="1">IFERROR(IF(O185="","",IF(O185=301,"Sales Tax",VLOOKUP(O185,IF(O185&lt;=100,'Enter Closet Order Here'!$F:$H,'Enter Additional Product Here'!$E:$G),IF(O185&lt;=100,2,3),FALSE))),"")</f>
        <v/>
      </c>
      <c r="Q185" s="219" t="str">
        <f ca="1">IFERROR(IF(IF(O185=301,"Sales Tax",VLOOKUP(P185,IF(O185&lt;=100,'Print Here'!$W:$X,'Enter Additional Product Here'!$G:$M),IF(O185&lt;=100,2,3),FALSE))=0,"",IF(O185=301,"Sales Tax",VLOOKUP(P185,IF(O185&lt;=100,'Print Here'!$W:$X,'Enter Additional Product Here'!$G:$M),IF(O185&lt;=100,2,3),FALSE))),"")</f>
        <v/>
      </c>
      <c r="R185" s="219"/>
      <c r="S185" s="219"/>
      <c r="T185" s="219"/>
      <c r="U185" s="219"/>
      <c r="V185" s="219"/>
      <c r="W185" s="219"/>
      <c r="X185" s="121" t="str">
        <f ca="1">IFERROR(IF(O185="","",IF(O185=301,"1",VLOOKUP(O185,IF(O185&lt;=100,'Enter Closet Order Here'!$F:$H,'Enter Additional Product Here'!$E:$G),IF(O185&lt;=100,3,2),FALSE))),"")</f>
        <v/>
      </c>
      <c r="Y185" s="122" t="str">
        <f ca="1">IFERROR(IF(O185="","",IF(O185=301,'Print Variations'!$D$5,VLOOKUP(O185,IF(O185&lt;=100,'Enter Closet Order Here'!$F:$L,'Enter Additional Product Here'!$E:$H),IF(O185&lt;=100,7,4),FALSE))),"")</f>
        <v/>
      </c>
      <c r="Z185" s="122" t="str">
        <f t="shared" ca="1" si="6"/>
        <v/>
      </c>
      <c r="AD185" s="65" t="s">
        <v>286</v>
      </c>
      <c r="AE185" s="65" t="s">
        <v>1379</v>
      </c>
    </row>
    <row r="186" spans="3:31">
      <c r="C186" s="43" t="str">
        <f ca="1">IF(C185&lt;'Print Variations'!$F$5,C185+1,IF(C185='Print Variations'!$F$5,IF('Print Variations'!$F$7=0,IF('Print Variations'!$D$5="$","",IF(IFERROR(MATCH(301,C$13:C185,0),0)&gt;0,"",301)),101),IF(C185&gt;='Print Variations'!$F$7,IF(OR('Print Variations'!$D$5="$",'Print Variations'!$D$5=0),"",IF(IFERROR(MATCH(301,C$13:C185,0),0)&gt;0,"",301)),C185+1)))</f>
        <v/>
      </c>
      <c r="D186" s="25" t="str">
        <f ca="1">IFERROR(IF(C186="","",IF(C186=301,"Sales Tax",VLOOKUP(C186,IF(C186&lt;=100,'Enter Closet Order Here'!$F:$H,'Enter Additional Product Here'!$E:$G),IF(C186&lt;=100,2,3),FALSE))),"")</f>
        <v/>
      </c>
      <c r="E186" s="219" t="str">
        <f ca="1">IFERROR(IF(IF(C186=301,"Sales Tax",VLOOKUP(D186,IF(C186&lt;=100,'Print Here'!$W:$X,'Enter Additional Product Here'!$G:$M),IF(C186&lt;=100,2,3),FALSE))=0,"",IF(C186=301,"Sales Tax",VLOOKUP(D186,IF(C186&lt;=100,'Print Here'!$W:$X,'Enter Additional Product Here'!$G:$M),IF(C186&lt;=100,2,3),FALSE))),"")</f>
        <v/>
      </c>
      <c r="F186" s="219"/>
      <c r="G186" s="219"/>
      <c r="H186" s="219"/>
      <c r="I186" s="219"/>
      <c r="J186" s="219"/>
      <c r="K186" s="121" t="str">
        <f ca="1">IFERROR(IF(C186="","",IF(C186=301,"1",VLOOKUP(C186,IF(C186&lt;=100,'Enter Closet Order Here'!$F:$H,'Enter Additional Product Here'!$E:$G),IF(C186&lt;=100,3,2),FALSE))),"")</f>
        <v/>
      </c>
      <c r="L186" s="122" t="str">
        <f ca="1">IFERROR(IF(C186=301,"",VLOOKUP(D186,IF(C186&lt;=100,'Enter Closet Order Here'!$Y:$Z,'Enter Additional Product Here'!$G:$H),IF(C186&lt;=100,2,2),FALSE)),"")</f>
        <v/>
      </c>
      <c r="M186" s="122" t="str">
        <f ca="1">IFERROR(IF(C186="","",IF(C186=301,'Print Variations'!$D$5,VLOOKUP(C186,IF(C186&lt;=100,'Enter Closet Order Here'!$F:$L,'Enter Additional Product Here'!$E:$H),IF(C186&lt;=100,7,4),FALSE))),"")</f>
        <v/>
      </c>
      <c r="N186" s="122" t="str">
        <f t="shared" ca="1" si="7"/>
        <v/>
      </c>
      <c r="O186" s="43" t="str">
        <f ca="1">IF(O185&lt;'Print Variations'!$F$5,O185+1,IF(O185='Print Variations'!$F$5,IF('Print Variations'!$F$7=0,IF('Print Variations'!$D$5="$","",IF(IFERROR(MATCH(301,O$13:O185,0),0)&gt;0,"",301)),101),IF(O185&gt;='Print Variations'!$F$7,IF(OR('Print Variations'!$D$5="$",'Print Variations'!$D$5=0),"",IF(IFERROR(MATCH(301,O$13:O185,0),0)&gt;0,"",301)),O185+1)))</f>
        <v/>
      </c>
      <c r="P186" s="25" t="str">
        <f ca="1">IFERROR(IF(O186="","",IF(O186=301,"Sales Tax",VLOOKUP(O186,IF(O186&lt;=100,'Enter Closet Order Here'!$F:$H,'Enter Additional Product Here'!$E:$G),IF(O186&lt;=100,2,3),FALSE))),"")</f>
        <v/>
      </c>
      <c r="Q186" s="219" t="str">
        <f ca="1">IFERROR(IF(IF(O186=301,"Sales Tax",VLOOKUP(P186,IF(O186&lt;=100,'Print Here'!$W:$X,'Enter Additional Product Here'!$G:$M),IF(O186&lt;=100,2,3),FALSE))=0,"",IF(O186=301,"Sales Tax",VLOOKUP(P186,IF(O186&lt;=100,'Print Here'!$W:$X,'Enter Additional Product Here'!$G:$M),IF(O186&lt;=100,2,3),FALSE))),"")</f>
        <v/>
      </c>
      <c r="R186" s="219"/>
      <c r="S186" s="219"/>
      <c r="T186" s="219"/>
      <c r="U186" s="219"/>
      <c r="V186" s="219"/>
      <c r="W186" s="219"/>
      <c r="X186" s="121" t="str">
        <f ca="1">IFERROR(IF(O186="","",IF(O186=301,"1",VLOOKUP(O186,IF(O186&lt;=100,'Enter Closet Order Here'!$F:$H,'Enter Additional Product Here'!$E:$G),IF(O186&lt;=100,3,2),FALSE))),"")</f>
        <v/>
      </c>
      <c r="Y186" s="122" t="str">
        <f ca="1">IFERROR(IF(O186="","",IF(O186=301,'Print Variations'!$D$5,VLOOKUP(O186,IF(O186&lt;=100,'Enter Closet Order Here'!$F:$L,'Enter Additional Product Here'!$E:$H),IF(O186&lt;=100,7,4),FALSE))),"")</f>
        <v/>
      </c>
      <c r="Z186" s="122" t="str">
        <f t="shared" ca="1" si="6"/>
        <v/>
      </c>
      <c r="AD186" s="65" t="s">
        <v>288</v>
      </c>
      <c r="AE186" s="65" t="s">
        <v>1380</v>
      </c>
    </row>
    <row r="187" spans="3:31">
      <c r="C187" s="43" t="str">
        <f ca="1">IF(C186&lt;'Print Variations'!$F$5,C186+1,IF(C186='Print Variations'!$F$5,IF('Print Variations'!$F$7=0,IF('Print Variations'!$D$5="$","",IF(IFERROR(MATCH(301,C$13:C186,0),0)&gt;0,"",301)),101),IF(C186&gt;='Print Variations'!$F$7,IF(OR('Print Variations'!$D$5="$",'Print Variations'!$D$5=0),"",IF(IFERROR(MATCH(301,C$13:C186,0),0)&gt;0,"",301)),C186+1)))</f>
        <v/>
      </c>
      <c r="D187" s="25" t="str">
        <f ca="1">IFERROR(IF(C187="","",IF(C187=301,"Sales Tax",VLOOKUP(C187,IF(C187&lt;=100,'Enter Closet Order Here'!$F:$H,'Enter Additional Product Here'!$E:$G),IF(C187&lt;=100,2,3),FALSE))),"")</f>
        <v/>
      </c>
      <c r="E187" s="219" t="str">
        <f ca="1">IFERROR(IF(IF(C187=301,"Sales Tax",VLOOKUP(D187,IF(C187&lt;=100,'Print Here'!$W:$X,'Enter Additional Product Here'!$G:$M),IF(C187&lt;=100,2,3),FALSE))=0,"",IF(C187=301,"Sales Tax",VLOOKUP(D187,IF(C187&lt;=100,'Print Here'!$W:$X,'Enter Additional Product Here'!$G:$M),IF(C187&lt;=100,2,3),FALSE))),"")</f>
        <v/>
      </c>
      <c r="F187" s="219"/>
      <c r="G187" s="219"/>
      <c r="H187" s="219"/>
      <c r="I187" s="219"/>
      <c r="J187" s="219"/>
      <c r="K187" s="121" t="str">
        <f ca="1">IFERROR(IF(C187="","",IF(C187=301,"1",VLOOKUP(C187,IF(C187&lt;=100,'Enter Closet Order Here'!$F:$H,'Enter Additional Product Here'!$E:$G),IF(C187&lt;=100,3,2),FALSE))),"")</f>
        <v/>
      </c>
      <c r="L187" s="122" t="str">
        <f ca="1">IFERROR(IF(C187=301,"",VLOOKUP(D187,IF(C187&lt;=100,'Enter Closet Order Here'!$Y:$Z,'Enter Additional Product Here'!$G:$H),IF(C187&lt;=100,2,2),FALSE)),"")</f>
        <v/>
      </c>
      <c r="M187" s="122" t="str">
        <f ca="1">IFERROR(IF(C187="","",IF(C187=301,'Print Variations'!$D$5,VLOOKUP(C187,IF(C187&lt;=100,'Enter Closet Order Here'!$F:$L,'Enter Additional Product Here'!$E:$H),IF(C187&lt;=100,7,4),FALSE))),"")</f>
        <v/>
      </c>
      <c r="N187" s="122" t="str">
        <f t="shared" ca="1" si="7"/>
        <v/>
      </c>
      <c r="O187" s="43" t="str">
        <f ca="1">IF(O186&lt;'Print Variations'!$F$5,O186+1,IF(O186='Print Variations'!$F$5,IF('Print Variations'!$F$7=0,IF('Print Variations'!$D$5="$","",IF(IFERROR(MATCH(301,O$13:O186,0),0)&gt;0,"",301)),101),IF(O186&gt;='Print Variations'!$F$7,IF(OR('Print Variations'!$D$5="$",'Print Variations'!$D$5=0),"",IF(IFERROR(MATCH(301,O$13:O186,0),0)&gt;0,"",301)),O186+1)))</f>
        <v/>
      </c>
      <c r="P187" s="25" t="str">
        <f ca="1">IFERROR(IF(O187="","",IF(O187=301,"Sales Tax",VLOOKUP(O187,IF(O187&lt;=100,'Enter Closet Order Here'!$F:$H,'Enter Additional Product Here'!$E:$G),IF(O187&lt;=100,2,3),FALSE))),"")</f>
        <v/>
      </c>
      <c r="Q187" s="219" t="str">
        <f ca="1">IFERROR(IF(IF(O187=301,"Sales Tax",VLOOKUP(P187,IF(O187&lt;=100,'Print Here'!$W:$X,'Enter Additional Product Here'!$G:$M),IF(O187&lt;=100,2,3),FALSE))=0,"",IF(O187=301,"Sales Tax",VLOOKUP(P187,IF(O187&lt;=100,'Print Here'!$W:$X,'Enter Additional Product Here'!$G:$M),IF(O187&lt;=100,2,3),FALSE))),"")</f>
        <v/>
      </c>
      <c r="R187" s="219"/>
      <c r="S187" s="219"/>
      <c r="T187" s="219"/>
      <c r="U187" s="219"/>
      <c r="V187" s="219"/>
      <c r="W187" s="219"/>
      <c r="X187" s="121" t="str">
        <f ca="1">IFERROR(IF(O187="","",IF(O187=301,"1",VLOOKUP(O187,IF(O187&lt;=100,'Enter Closet Order Here'!$F:$H,'Enter Additional Product Here'!$E:$G),IF(O187&lt;=100,3,2),FALSE))),"")</f>
        <v/>
      </c>
      <c r="Y187" s="122" t="str">
        <f ca="1">IFERROR(IF(O187="","",IF(O187=301,'Print Variations'!$D$5,VLOOKUP(O187,IF(O187&lt;=100,'Enter Closet Order Here'!$F:$L,'Enter Additional Product Here'!$E:$H),IF(O187&lt;=100,7,4),FALSE))),"")</f>
        <v/>
      </c>
      <c r="Z187" s="122" t="str">
        <f t="shared" ca="1" si="6"/>
        <v/>
      </c>
      <c r="AD187" s="65" t="s">
        <v>290</v>
      </c>
      <c r="AE187" s="65" t="s">
        <v>1381</v>
      </c>
    </row>
    <row r="188" spans="3:31">
      <c r="C188" s="43" t="str">
        <f ca="1">IF(C187&lt;'Print Variations'!$F$5,C187+1,IF(C187='Print Variations'!$F$5,IF('Print Variations'!$F$7=0,IF('Print Variations'!$D$5="$","",IF(IFERROR(MATCH(301,C$13:C187,0),0)&gt;0,"",301)),101),IF(C187&gt;='Print Variations'!$F$7,IF(OR('Print Variations'!$D$5="$",'Print Variations'!$D$5=0),"",IF(IFERROR(MATCH(301,C$13:C187,0),0)&gt;0,"",301)),C187+1)))</f>
        <v/>
      </c>
      <c r="D188" s="25" t="str">
        <f ca="1">IFERROR(IF(C188="","",IF(C188=301,"Sales Tax",VLOOKUP(C188,IF(C188&lt;=100,'Enter Closet Order Here'!$F:$H,'Enter Additional Product Here'!$E:$G),IF(C188&lt;=100,2,3),FALSE))),"")</f>
        <v/>
      </c>
      <c r="E188" s="219" t="str">
        <f ca="1">IFERROR(IF(IF(C188=301,"Sales Tax",VLOOKUP(D188,IF(C188&lt;=100,'Print Here'!$W:$X,'Enter Additional Product Here'!$G:$M),IF(C188&lt;=100,2,3),FALSE))=0,"",IF(C188=301,"Sales Tax",VLOOKUP(D188,IF(C188&lt;=100,'Print Here'!$W:$X,'Enter Additional Product Here'!$G:$M),IF(C188&lt;=100,2,3),FALSE))),"")</f>
        <v/>
      </c>
      <c r="F188" s="219"/>
      <c r="G188" s="219"/>
      <c r="H188" s="219"/>
      <c r="I188" s="219"/>
      <c r="J188" s="219"/>
      <c r="K188" s="121" t="str">
        <f ca="1">IFERROR(IF(C188="","",IF(C188=301,"1",VLOOKUP(C188,IF(C188&lt;=100,'Enter Closet Order Here'!$F:$H,'Enter Additional Product Here'!$E:$G),IF(C188&lt;=100,3,2),FALSE))),"")</f>
        <v/>
      </c>
      <c r="L188" s="122" t="str">
        <f ca="1">IFERROR(IF(C188=301,"",VLOOKUP(D188,IF(C188&lt;=100,'Enter Closet Order Here'!$Y:$Z,'Enter Additional Product Here'!$G:$H),IF(C188&lt;=100,2,2),FALSE)),"")</f>
        <v/>
      </c>
      <c r="M188" s="122" t="str">
        <f ca="1">IFERROR(IF(C188="","",IF(C188=301,'Print Variations'!$D$5,VLOOKUP(C188,IF(C188&lt;=100,'Enter Closet Order Here'!$F:$L,'Enter Additional Product Here'!$E:$H),IF(C188&lt;=100,7,4),FALSE))),"")</f>
        <v/>
      </c>
      <c r="N188" s="122" t="str">
        <f t="shared" ca="1" si="7"/>
        <v/>
      </c>
      <c r="O188" s="43" t="str">
        <f ca="1">IF(O187&lt;'Print Variations'!$F$5,O187+1,IF(O187='Print Variations'!$F$5,IF('Print Variations'!$F$7=0,IF('Print Variations'!$D$5="$","",IF(IFERROR(MATCH(301,O$13:O187,0),0)&gt;0,"",301)),101),IF(O187&gt;='Print Variations'!$F$7,IF(OR('Print Variations'!$D$5="$",'Print Variations'!$D$5=0),"",IF(IFERROR(MATCH(301,O$13:O187,0),0)&gt;0,"",301)),O187+1)))</f>
        <v/>
      </c>
      <c r="P188" s="25" t="str">
        <f ca="1">IFERROR(IF(O188="","",IF(O188=301,"Sales Tax",VLOOKUP(O188,IF(O188&lt;=100,'Enter Closet Order Here'!$F:$H,'Enter Additional Product Here'!$E:$G),IF(O188&lt;=100,2,3),FALSE))),"")</f>
        <v/>
      </c>
      <c r="Q188" s="219" t="str">
        <f ca="1">IFERROR(IF(IF(O188=301,"Sales Tax",VLOOKUP(P188,IF(O188&lt;=100,'Print Here'!$W:$X,'Enter Additional Product Here'!$G:$M),IF(O188&lt;=100,2,3),FALSE))=0,"",IF(O188=301,"Sales Tax",VLOOKUP(P188,IF(O188&lt;=100,'Print Here'!$W:$X,'Enter Additional Product Here'!$G:$M),IF(O188&lt;=100,2,3),FALSE))),"")</f>
        <v/>
      </c>
      <c r="R188" s="219"/>
      <c r="S188" s="219"/>
      <c r="T188" s="219"/>
      <c r="U188" s="219"/>
      <c r="V188" s="219"/>
      <c r="W188" s="219"/>
      <c r="X188" s="121" t="str">
        <f ca="1">IFERROR(IF(O188="","",IF(O188=301,"1",VLOOKUP(O188,IF(O188&lt;=100,'Enter Closet Order Here'!$F:$H,'Enter Additional Product Here'!$E:$G),IF(O188&lt;=100,3,2),FALSE))),"")</f>
        <v/>
      </c>
      <c r="Y188" s="122" t="str">
        <f ca="1">IFERROR(IF(O188="","",IF(O188=301,'Print Variations'!$D$5,VLOOKUP(O188,IF(O188&lt;=100,'Enter Closet Order Here'!$F:$L,'Enter Additional Product Here'!$E:$H),IF(O188&lt;=100,7,4),FALSE))),"")</f>
        <v/>
      </c>
      <c r="Z188" s="122" t="str">
        <f t="shared" ca="1" si="6"/>
        <v/>
      </c>
      <c r="AD188" s="65" t="s">
        <v>292</v>
      </c>
      <c r="AE188" s="65" t="s">
        <v>1382</v>
      </c>
    </row>
    <row r="189" spans="3:31">
      <c r="C189" s="43" t="str">
        <f ca="1">IF(C188&lt;'Print Variations'!$F$5,C188+1,IF(C188='Print Variations'!$F$5,IF('Print Variations'!$F$7=0,IF('Print Variations'!$D$5="$","",IF(IFERROR(MATCH(301,C$13:C188,0),0)&gt;0,"",301)),101),IF(C188&gt;='Print Variations'!$F$7,IF(OR('Print Variations'!$D$5="$",'Print Variations'!$D$5=0),"",IF(IFERROR(MATCH(301,C$13:C188,0),0)&gt;0,"",301)),C188+1)))</f>
        <v/>
      </c>
      <c r="D189" s="25" t="str">
        <f ca="1">IFERROR(IF(C189="","",IF(C189=301,"Sales Tax",VLOOKUP(C189,IF(C189&lt;=100,'Enter Closet Order Here'!$F:$H,'Enter Additional Product Here'!$E:$G),IF(C189&lt;=100,2,3),FALSE))),"")</f>
        <v/>
      </c>
      <c r="E189" s="219" t="str">
        <f ca="1">IFERROR(IF(IF(C189=301,"Sales Tax",VLOOKUP(D189,IF(C189&lt;=100,'Print Here'!$W:$X,'Enter Additional Product Here'!$G:$M),IF(C189&lt;=100,2,3),FALSE))=0,"",IF(C189=301,"Sales Tax",VLOOKUP(D189,IF(C189&lt;=100,'Print Here'!$W:$X,'Enter Additional Product Here'!$G:$M),IF(C189&lt;=100,2,3),FALSE))),"")</f>
        <v/>
      </c>
      <c r="F189" s="219"/>
      <c r="G189" s="219"/>
      <c r="H189" s="219"/>
      <c r="I189" s="219"/>
      <c r="J189" s="219"/>
      <c r="K189" s="121" t="str">
        <f ca="1">IFERROR(IF(C189="","",IF(C189=301,"1",VLOOKUP(C189,IF(C189&lt;=100,'Enter Closet Order Here'!$F:$H,'Enter Additional Product Here'!$E:$G),IF(C189&lt;=100,3,2),FALSE))),"")</f>
        <v/>
      </c>
      <c r="L189" s="122" t="str">
        <f ca="1">IFERROR(IF(C189=301,"",VLOOKUP(D189,IF(C189&lt;=100,'Enter Closet Order Here'!$Y:$Z,'Enter Additional Product Here'!$G:$H),IF(C189&lt;=100,2,2),FALSE)),"")</f>
        <v/>
      </c>
      <c r="M189" s="122" t="str">
        <f ca="1">IFERROR(IF(C189="","",IF(C189=301,'Print Variations'!$D$5,VLOOKUP(C189,IF(C189&lt;=100,'Enter Closet Order Here'!$F:$L,'Enter Additional Product Here'!$E:$H),IF(C189&lt;=100,7,4),FALSE))),"")</f>
        <v/>
      </c>
      <c r="N189" s="122" t="str">
        <f t="shared" ca="1" si="7"/>
        <v/>
      </c>
      <c r="O189" s="43" t="str">
        <f ca="1">IF(O188&lt;'Print Variations'!$F$5,O188+1,IF(O188='Print Variations'!$F$5,IF('Print Variations'!$F$7=0,IF('Print Variations'!$D$5="$","",IF(IFERROR(MATCH(301,O$13:O188,0),0)&gt;0,"",301)),101),IF(O188&gt;='Print Variations'!$F$7,IF(OR('Print Variations'!$D$5="$",'Print Variations'!$D$5=0),"",IF(IFERROR(MATCH(301,O$13:O188,0),0)&gt;0,"",301)),O188+1)))</f>
        <v/>
      </c>
      <c r="P189" s="25" t="str">
        <f ca="1">IFERROR(IF(O189="","",IF(O189=301,"Sales Tax",VLOOKUP(O189,IF(O189&lt;=100,'Enter Closet Order Here'!$F:$H,'Enter Additional Product Here'!$E:$G),IF(O189&lt;=100,2,3),FALSE))),"")</f>
        <v/>
      </c>
      <c r="Q189" s="219" t="str">
        <f ca="1">IFERROR(IF(IF(O189=301,"Sales Tax",VLOOKUP(P189,IF(O189&lt;=100,'Print Here'!$W:$X,'Enter Additional Product Here'!$G:$M),IF(O189&lt;=100,2,3),FALSE))=0,"",IF(O189=301,"Sales Tax",VLOOKUP(P189,IF(O189&lt;=100,'Print Here'!$W:$X,'Enter Additional Product Here'!$G:$M),IF(O189&lt;=100,2,3),FALSE))),"")</f>
        <v/>
      </c>
      <c r="R189" s="219"/>
      <c r="S189" s="219"/>
      <c r="T189" s="219"/>
      <c r="U189" s="219"/>
      <c r="V189" s="219"/>
      <c r="W189" s="219"/>
      <c r="X189" s="121" t="str">
        <f ca="1">IFERROR(IF(O189="","",IF(O189=301,"1",VLOOKUP(O189,IF(O189&lt;=100,'Enter Closet Order Here'!$F:$H,'Enter Additional Product Here'!$E:$G),IF(O189&lt;=100,3,2),FALSE))),"")</f>
        <v/>
      </c>
      <c r="Y189" s="122" t="str">
        <f ca="1">IFERROR(IF(O189="","",IF(O189=301,'Print Variations'!$D$5,VLOOKUP(O189,IF(O189&lt;=100,'Enter Closet Order Here'!$F:$L,'Enter Additional Product Here'!$E:$H),IF(O189&lt;=100,7,4),FALSE))),"")</f>
        <v/>
      </c>
      <c r="Z189" s="122" t="str">
        <f t="shared" ca="1" si="6"/>
        <v/>
      </c>
      <c r="AD189" s="65" t="s">
        <v>295</v>
      </c>
      <c r="AE189" s="65" t="s">
        <v>1383</v>
      </c>
    </row>
    <row r="190" spans="3:31">
      <c r="C190" s="43" t="str">
        <f ca="1">IF(C189&lt;'Print Variations'!$F$5,C189+1,IF(C189='Print Variations'!$F$5,IF('Print Variations'!$F$7=0,IF('Print Variations'!$D$5="$","",IF(IFERROR(MATCH(301,C$13:C189,0),0)&gt;0,"",301)),101),IF(C189&gt;='Print Variations'!$F$7,IF(OR('Print Variations'!$D$5="$",'Print Variations'!$D$5=0),"",IF(IFERROR(MATCH(301,C$13:C189,0),0)&gt;0,"",301)),C189+1)))</f>
        <v/>
      </c>
      <c r="D190" s="25" t="str">
        <f ca="1">IFERROR(IF(C190="","",IF(C190=301,"Sales Tax",VLOOKUP(C190,IF(C190&lt;=100,'Enter Closet Order Here'!$F:$H,'Enter Additional Product Here'!$E:$G),IF(C190&lt;=100,2,3),FALSE))),"")</f>
        <v/>
      </c>
      <c r="E190" s="219" t="str">
        <f ca="1">IFERROR(IF(IF(C190=301,"Sales Tax",VLOOKUP(D190,IF(C190&lt;=100,'Print Here'!$W:$X,'Enter Additional Product Here'!$G:$M),IF(C190&lt;=100,2,3),FALSE))=0,"",IF(C190=301,"Sales Tax",VLOOKUP(D190,IF(C190&lt;=100,'Print Here'!$W:$X,'Enter Additional Product Here'!$G:$M),IF(C190&lt;=100,2,3),FALSE))),"")</f>
        <v/>
      </c>
      <c r="F190" s="219"/>
      <c r="G190" s="219"/>
      <c r="H190" s="219"/>
      <c r="I190" s="219"/>
      <c r="J190" s="219"/>
      <c r="K190" s="121" t="str">
        <f ca="1">IFERROR(IF(C190="","",IF(C190=301,"1",VLOOKUP(C190,IF(C190&lt;=100,'Enter Closet Order Here'!$F:$H,'Enter Additional Product Here'!$E:$G),IF(C190&lt;=100,3,2),FALSE))),"")</f>
        <v/>
      </c>
      <c r="L190" s="122" t="str">
        <f ca="1">IFERROR(IF(C190=301,"",VLOOKUP(D190,IF(C190&lt;=100,'Enter Closet Order Here'!$Y:$Z,'Enter Additional Product Here'!$G:$H),IF(C190&lt;=100,2,2),FALSE)),"")</f>
        <v/>
      </c>
      <c r="M190" s="122" t="str">
        <f ca="1">IFERROR(IF(C190="","",IF(C190=301,'Print Variations'!$D$5,VLOOKUP(C190,IF(C190&lt;=100,'Enter Closet Order Here'!$F:$L,'Enter Additional Product Here'!$E:$H),IF(C190&lt;=100,7,4),FALSE))),"")</f>
        <v/>
      </c>
      <c r="N190" s="122" t="str">
        <f t="shared" ca="1" si="7"/>
        <v/>
      </c>
      <c r="O190" s="43" t="str">
        <f ca="1">IF(O189&lt;'Print Variations'!$F$5,O189+1,IF(O189='Print Variations'!$F$5,IF('Print Variations'!$F$7=0,IF('Print Variations'!$D$5="$","",IF(IFERROR(MATCH(301,O$13:O189,0),0)&gt;0,"",301)),101),IF(O189&gt;='Print Variations'!$F$7,IF(OR('Print Variations'!$D$5="$",'Print Variations'!$D$5=0),"",IF(IFERROR(MATCH(301,O$13:O189,0),0)&gt;0,"",301)),O189+1)))</f>
        <v/>
      </c>
      <c r="P190" s="25" t="str">
        <f ca="1">IFERROR(IF(O190="","",IF(O190=301,"Sales Tax",VLOOKUP(O190,IF(O190&lt;=100,'Enter Closet Order Here'!$F:$H,'Enter Additional Product Here'!$E:$G),IF(O190&lt;=100,2,3),FALSE))),"")</f>
        <v/>
      </c>
      <c r="Q190" s="219" t="str">
        <f ca="1">IFERROR(IF(IF(O190=301,"Sales Tax",VLOOKUP(P190,IF(O190&lt;=100,'Print Here'!$W:$X,'Enter Additional Product Here'!$G:$M),IF(O190&lt;=100,2,3),FALSE))=0,"",IF(O190=301,"Sales Tax",VLOOKUP(P190,IF(O190&lt;=100,'Print Here'!$W:$X,'Enter Additional Product Here'!$G:$M),IF(O190&lt;=100,2,3),FALSE))),"")</f>
        <v/>
      </c>
      <c r="R190" s="219"/>
      <c r="S190" s="219"/>
      <c r="T190" s="219"/>
      <c r="U190" s="219"/>
      <c r="V190" s="219"/>
      <c r="W190" s="219"/>
      <c r="X190" s="121" t="str">
        <f ca="1">IFERROR(IF(O190="","",IF(O190=301,"1",VLOOKUP(O190,IF(O190&lt;=100,'Enter Closet Order Here'!$F:$H,'Enter Additional Product Here'!$E:$G),IF(O190&lt;=100,3,2),FALSE))),"")</f>
        <v/>
      </c>
      <c r="Y190" s="122" t="str">
        <f ca="1">IFERROR(IF(O190="","",IF(O190=301,'Print Variations'!$D$5,VLOOKUP(O190,IF(O190&lt;=100,'Enter Closet Order Here'!$F:$L,'Enter Additional Product Here'!$E:$H),IF(O190&lt;=100,7,4),FALSE))),"")</f>
        <v/>
      </c>
      <c r="Z190" s="122" t="str">
        <f t="shared" ca="1" si="6"/>
        <v/>
      </c>
      <c r="AD190" s="65" t="s">
        <v>297</v>
      </c>
      <c r="AE190" s="65" t="s">
        <v>1384</v>
      </c>
    </row>
    <row r="191" spans="3:31">
      <c r="C191" s="43" t="str">
        <f ca="1">IF(C190&lt;'Print Variations'!$F$5,C190+1,IF(C190='Print Variations'!$F$5,IF('Print Variations'!$F$7=0,IF('Print Variations'!$D$5="$","",IF(IFERROR(MATCH(301,C$13:C190,0),0)&gt;0,"",301)),101),IF(C190&gt;='Print Variations'!$F$7,IF(OR('Print Variations'!$D$5="$",'Print Variations'!$D$5=0),"",IF(IFERROR(MATCH(301,C$13:C190,0),0)&gt;0,"",301)),C190+1)))</f>
        <v/>
      </c>
      <c r="D191" s="25" t="str">
        <f ca="1">IFERROR(IF(C191="","",IF(C191=301,"Sales Tax",VLOOKUP(C191,IF(C191&lt;=100,'Enter Closet Order Here'!$F:$H,'Enter Additional Product Here'!$E:$G),IF(C191&lt;=100,2,3),FALSE))),"")</f>
        <v/>
      </c>
      <c r="E191" s="219" t="str">
        <f ca="1">IFERROR(IF(IF(C191=301,"Sales Tax",VLOOKUP(D191,IF(C191&lt;=100,'Print Here'!$W:$X,'Enter Additional Product Here'!$G:$M),IF(C191&lt;=100,2,3),FALSE))=0,"",IF(C191=301,"Sales Tax",VLOOKUP(D191,IF(C191&lt;=100,'Print Here'!$W:$X,'Enter Additional Product Here'!$G:$M),IF(C191&lt;=100,2,3),FALSE))),"")</f>
        <v/>
      </c>
      <c r="F191" s="219"/>
      <c r="G191" s="219"/>
      <c r="H191" s="219"/>
      <c r="I191" s="219"/>
      <c r="J191" s="219"/>
      <c r="K191" s="121" t="str">
        <f ca="1">IFERROR(IF(C191="","",IF(C191=301,"1",VLOOKUP(C191,IF(C191&lt;=100,'Enter Closet Order Here'!$F:$H,'Enter Additional Product Here'!$E:$G),IF(C191&lt;=100,3,2),FALSE))),"")</f>
        <v/>
      </c>
      <c r="L191" s="122" t="str">
        <f ca="1">IFERROR(IF(C191=301,"",VLOOKUP(D191,IF(C191&lt;=100,'Enter Closet Order Here'!$Y:$Z,'Enter Additional Product Here'!$G:$H),IF(C191&lt;=100,2,2),FALSE)),"")</f>
        <v/>
      </c>
      <c r="M191" s="122" t="str">
        <f ca="1">IFERROR(IF(C191="","",IF(C191=301,'Print Variations'!$D$5,VLOOKUP(C191,IF(C191&lt;=100,'Enter Closet Order Here'!$F:$L,'Enter Additional Product Here'!$E:$H),IF(C191&lt;=100,7,4),FALSE))),"")</f>
        <v/>
      </c>
      <c r="N191" s="122" t="str">
        <f t="shared" ca="1" si="7"/>
        <v/>
      </c>
      <c r="O191" s="43" t="str">
        <f ca="1">IF(O190&lt;'Print Variations'!$F$5,O190+1,IF(O190='Print Variations'!$F$5,IF('Print Variations'!$F$7=0,IF('Print Variations'!$D$5="$","",IF(IFERROR(MATCH(301,O$13:O190,0),0)&gt;0,"",301)),101),IF(O190&gt;='Print Variations'!$F$7,IF(OR('Print Variations'!$D$5="$",'Print Variations'!$D$5=0),"",IF(IFERROR(MATCH(301,O$13:O190,0),0)&gt;0,"",301)),O190+1)))</f>
        <v/>
      </c>
      <c r="P191" s="25" t="str">
        <f ca="1">IFERROR(IF(O191="","",IF(O191=301,"Sales Tax",VLOOKUP(O191,IF(O191&lt;=100,'Enter Closet Order Here'!$F:$H,'Enter Additional Product Here'!$E:$G),IF(O191&lt;=100,2,3),FALSE))),"")</f>
        <v/>
      </c>
      <c r="Q191" s="219" t="str">
        <f ca="1">IFERROR(IF(IF(O191=301,"Sales Tax",VLOOKUP(P191,IF(O191&lt;=100,'Print Here'!$W:$X,'Enter Additional Product Here'!$G:$M),IF(O191&lt;=100,2,3),FALSE))=0,"",IF(O191=301,"Sales Tax",VLOOKUP(P191,IF(O191&lt;=100,'Print Here'!$W:$X,'Enter Additional Product Here'!$G:$M),IF(O191&lt;=100,2,3),FALSE))),"")</f>
        <v/>
      </c>
      <c r="R191" s="219"/>
      <c r="S191" s="219"/>
      <c r="T191" s="219"/>
      <c r="U191" s="219"/>
      <c r="V191" s="219"/>
      <c r="W191" s="219"/>
      <c r="X191" s="121" t="str">
        <f ca="1">IFERROR(IF(O191="","",IF(O191=301,"1",VLOOKUP(O191,IF(O191&lt;=100,'Enter Closet Order Here'!$F:$H,'Enter Additional Product Here'!$E:$G),IF(O191&lt;=100,3,2),FALSE))),"")</f>
        <v/>
      </c>
      <c r="Y191" s="122" t="str">
        <f ca="1">IFERROR(IF(O191="","",IF(O191=301,'Print Variations'!$D$5,VLOOKUP(O191,IF(O191&lt;=100,'Enter Closet Order Here'!$F:$L,'Enter Additional Product Here'!$E:$H),IF(O191&lt;=100,7,4),FALSE))),"")</f>
        <v/>
      </c>
      <c r="Z191" s="122" t="str">
        <f t="shared" ca="1" si="6"/>
        <v/>
      </c>
      <c r="AD191" s="65" t="s">
        <v>299</v>
      </c>
      <c r="AE191" s="65" t="s">
        <v>1385</v>
      </c>
    </row>
    <row r="192" spans="3:31">
      <c r="C192" s="43" t="str">
        <f ca="1">IF(C191&lt;'Print Variations'!$F$5,C191+1,IF(C191='Print Variations'!$F$5,IF('Print Variations'!$F$7=0,IF('Print Variations'!$D$5="$","",IF(IFERROR(MATCH(301,C$13:C191,0),0)&gt;0,"",301)),101),IF(C191&gt;='Print Variations'!$F$7,IF(OR('Print Variations'!$D$5="$",'Print Variations'!$D$5=0),"",IF(IFERROR(MATCH(301,C$13:C191,0),0)&gt;0,"",301)),C191+1)))</f>
        <v/>
      </c>
      <c r="D192" s="25" t="str">
        <f ca="1">IFERROR(IF(C192="","",IF(C192=301,"Sales Tax",VLOOKUP(C192,IF(C192&lt;=100,'Enter Closet Order Here'!$F:$H,'Enter Additional Product Here'!$E:$G),IF(C192&lt;=100,2,3),FALSE))),"")</f>
        <v/>
      </c>
      <c r="E192" s="219" t="str">
        <f ca="1">IFERROR(IF(IF(C192=301,"Sales Tax",VLOOKUP(D192,IF(C192&lt;=100,'Print Here'!$W:$X,'Enter Additional Product Here'!$G:$M),IF(C192&lt;=100,2,3),FALSE))=0,"",IF(C192=301,"Sales Tax",VLOOKUP(D192,IF(C192&lt;=100,'Print Here'!$W:$X,'Enter Additional Product Here'!$G:$M),IF(C192&lt;=100,2,3),FALSE))),"")</f>
        <v/>
      </c>
      <c r="F192" s="219"/>
      <c r="G192" s="219"/>
      <c r="H192" s="219"/>
      <c r="I192" s="219"/>
      <c r="J192" s="219"/>
      <c r="K192" s="121" t="str">
        <f ca="1">IFERROR(IF(C192="","",IF(C192=301,"1",VLOOKUP(C192,IF(C192&lt;=100,'Enter Closet Order Here'!$F:$H,'Enter Additional Product Here'!$E:$G),IF(C192&lt;=100,3,2),FALSE))),"")</f>
        <v/>
      </c>
      <c r="L192" s="122" t="str">
        <f ca="1">IFERROR(IF(C192=301,"",VLOOKUP(D192,IF(C192&lt;=100,'Enter Closet Order Here'!$Y:$Z,'Enter Additional Product Here'!$G:$H),IF(C192&lt;=100,2,2),FALSE)),"")</f>
        <v/>
      </c>
      <c r="M192" s="122" t="str">
        <f ca="1">IFERROR(IF(C192="","",IF(C192=301,'Print Variations'!$D$5,VLOOKUP(C192,IF(C192&lt;=100,'Enter Closet Order Here'!$F:$L,'Enter Additional Product Here'!$E:$H),IF(C192&lt;=100,7,4),FALSE))),"")</f>
        <v/>
      </c>
      <c r="N192" s="122" t="str">
        <f t="shared" ca="1" si="7"/>
        <v/>
      </c>
      <c r="O192" s="43" t="str">
        <f ca="1">IF(O191&lt;'Print Variations'!$F$5,O191+1,IF(O191='Print Variations'!$F$5,IF('Print Variations'!$F$7=0,IF('Print Variations'!$D$5="$","",IF(IFERROR(MATCH(301,O$13:O191,0),0)&gt;0,"",301)),101),IF(O191&gt;='Print Variations'!$F$7,IF(OR('Print Variations'!$D$5="$",'Print Variations'!$D$5=0),"",IF(IFERROR(MATCH(301,O$13:O191,0),0)&gt;0,"",301)),O191+1)))</f>
        <v/>
      </c>
      <c r="P192" s="25" t="str">
        <f ca="1">IFERROR(IF(O192="","",IF(O192=301,"Sales Tax",VLOOKUP(O192,IF(O192&lt;=100,'Enter Closet Order Here'!$F:$H,'Enter Additional Product Here'!$E:$G),IF(O192&lt;=100,2,3),FALSE))),"")</f>
        <v/>
      </c>
      <c r="Q192" s="219" t="str">
        <f ca="1">IFERROR(IF(IF(O192=301,"Sales Tax",VLOOKUP(P192,IF(O192&lt;=100,'Print Here'!$W:$X,'Enter Additional Product Here'!$G:$M),IF(O192&lt;=100,2,3),FALSE))=0,"",IF(O192=301,"Sales Tax",VLOOKUP(P192,IF(O192&lt;=100,'Print Here'!$W:$X,'Enter Additional Product Here'!$G:$M),IF(O192&lt;=100,2,3),FALSE))),"")</f>
        <v/>
      </c>
      <c r="R192" s="219"/>
      <c r="S192" s="219"/>
      <c r="T192" s="219"/>
      <c r="U192" s="219"/>
      <c r="V192" s="219"/>
      <c r="W192" s="219"/>
      <c r="X192" s="121" t="str">
        <f ca="1">IFERROR(IF(O192="","",IF(O192=301,"1",VLOOKUP(O192,IF(O192&lt;=100,'Enter Closet Order Here'!$F:$H,'Enter Additional Product Here'!$E:$G),IF(O192&lt;=100,3,2),FALSE))),"")</f>
        <v/>
      </c>
      <c r="Y192" s="122" t="str">
        <f ca="1">IFERROR(IF(O192="","",IF(O192=301,'Print Variations'!$D$5,VLOOKUP(O192,IF(O192&lt;=100,'Enter Closet Order Here'!$F:$L,'Enter Additional Product Here'!$E:$H),IF(O192&lt;=100,7,4),FALSE))),"")</f>
        <v/>
      </c>
      <c r="Z192" s="122" t="str">
        <f t="shared" ca="1" si="6"/>
        <v/>
      </c>
      <c r="AD192" s="65" t="s">
        <v>301</v>
      </c>
      <c r="AE192" s="65" t="s">
        <v>1386</v>
      </c>
    </row>
    <row r="193" spans="3:31">
      <c r="C193" s="43" t="str">
        <f ca="1">IF(C192&lt;'Print Variations'!$F$5,C192+1,IF(C192='Print Variations'!$F$5,IF('Print Variations'!$F$7=0,IF('Print Variations'!$D$5="$","",IF(IFERROR(MATCH(301,C$13:C192,0),0)&gt;0,"",301)),101),IF(C192&gt;='Print Variations'!$F$7,IF(OR('Print Variations'!$D$5="$",'Print Variations'!$D$5=0),"",IF(IFERROR(MATCH(301,C$13:C192,0),0)&gt;0,"",301)),C192+1)))</f>
        <v/>
      </c>
      <c r="D193" s="25" t="str">
        <f ca="1">IFERROR(IF(C193="","",IF(C193=301,"Sales Tax",VLOOKUP(C193,IF(C193&lt;=100,'Enter Closet Order Here'!$F:$H,'Enter Additional Product Here'!$E:$G),IF(C193&lt;=100,2,3),FALSE))),"")</f>
        <v/>
      </c>
      <c r="E193" s="219" t="str">
        <f ca="1">IFERROR(IF(IF(C193=301,"Sales Tax",VLOOKUP(D193,IF(C193&lt;=100,'Print Here'!$W:$X,'Enter Additional Product Here'!$G:$M),IF(C193&lt;=100,2,3),FALSE))=0,"",IF(C193=301,"Sales Tax",VLOOKUP(D193,IF(C193&lt;=100,'Print Here'!$W:$X,'Enter Additional Product Here'!$G:$M),IF(C193&lt;=100,2,3),FALSE))),"")</f>
        <v/>
      </c>
      <c r="F193" s="219"/>
      <c r="G193" s="219"/>
      <c r="H193" s="219"/>
      <c r="I193" s="219"/>
      <c r="J193" s="219"/>
      <c r="K193" s="121" t="str">
        <f ca="1">IFERROR(IF(C193="","",IF(C193=301,"1",VLOOKUP(C193,IF(C193&lt;=100,'Enter Closet Order Here'!$F:$H,'Enter Additional Product Here'!$E:$G),IF(C193&lt;=100,3,2),FALSE))),"")</f>
        <v/>
      </c>
      <c r="L193" s="122" t="str">
        <f ca="1">IFERROR(IF(C193=301,"",VLOOKUP(D193,IF(C193&lt;=100,'Enter Closet Order Here'!$Y:$Z,'Enter Additional Product Here'!$G:$H),IF(C193&lt;=100,2,2),FALSE)),"")</f>
        <v/>
      </c>
      <c r="M193" s="122" t="str">
        <f ca="1">IFERROR(IF(C193="","",IF(C193=301,'Print Variations'!$D$5,VLOOKUP(C193,IF(C193&lt;=100,'Enter Closet Order Here'!$F:$L,'Enter Additional Product Here'!$E:$H),IF(C193&lt;=100,7,4),FALSE))),"")</f>
        <v/>
      </c>
      <c r="N193" s="122" t="str">
        <f t="shared" ca="1" si="7"/>
        <v/>
      </c>
      <c r="O193" s="43" t="str">
        <f ca="1">IF(O192&lt;'Print Variations'!$F$5,O192+1,IF(O192='Print Variations'!$F$5,IF('Print Variations'!$F$7=0,IF('Print Variations'!$D$5="$","",IF(IFERROR(MATCH(301,O$13:O192,0),0)&gt;0,"",301)),101),IF(O192&gt;='Print Variations'!$F$7,IF(OR('Print Variations'!$D$5="$",'Print Variations'!$D$5=0),"",IF(IFERROR(MATCH(301,O$13:O192,0),0)&gt;0,"",301)),O192+1)))</f>
        <v/>
      </c>
      <c r="P193" s="25" t="str">
        <f ca="1">IFERROR(IF(O193="","",IF(O193=301,"Sales Tax",VLOOKUP(O193,IF(O193&lt;=100,'Enter Closet Order Here'!$F:$H,'Enter Additional Product Here'!$E:$G),IF(O193&lt;=100,2,3),FALSE))),"")</f>
        <v/>
      </c>
      <c r="Q193" s="219" t="str">
        <f ca="1">IFERROR(IF(IF(O193=301,"Sales Tax",VLOOKUP(P193,IF(O193&lt;=100,'Print Here'!$W:$X,'Enter Additional Product Here'!$G:$M),IF(O193&lt;=100,2,3),FALSE))=0,"",IF(O193=301,"Sales Tax",VLOOKUP(P193,IF(O193&lt;=100,'Print Here'!$W:$X,'Enter Additional Product Here'!$G:$M),IF(O193&lt;=100,2,3),FALSE))),"")</f>
        <v/>
      </c>
      <c r="R193" s="219"/>
      <c r="S193" s="219"/>
      <c r="T193" s="219"/>
      <c r="U193" s="219"/>
      <c r="V193" s="219"/>
      <c r="W193" s="219"/>
      <c r="X193" s="121" t="str">
        <f ca="1">IFERROR(IF(O193="","",IF(O193=301,"1",VLOOKUP(O193,IF(O193&lt;=100,'Enter Closet Order Here'!$F:$H,'Enter Additional Product Here'!$E:$G),IF(O193&lt;=100,3,2),FALSE))),"")</f>
        <v/>
      </c>
      <c r="Y193" s="122" t="str">
        <f ca="1">IFERROR(IF(O193="","",IF(O193=301,'Print Variations'!$D$5,VLOOKUP(O193,IF(O193&lt;=100,'Enter Closet Order Here'!$F:$L,'Enter Additional Product Here'!$E:$H),IF(O193&lt;=100,7,4),FALSE))),"")</f>
        <v/>
      </c>
      <c r="Z193" s="122" t="str">
        <f t="shared" ca="1" si="6"/>
        <v/>
      </c>
      <c r="AD193" s="65" t="s">
        <v>303</v>
      </c>
      <c r="AE193" s="65" t="s">
        <v>1387</v>
      </c>
    </row>
    <row r="194" spans="3:31">
      <c r="C194" s="43" t="str">
        <f ca="1">IF(C193&lt;'Print Variations'!$F$5,C193+1,IF(C193='Print Variations'!$F$5,IF('Print Variations'!$F$7=0,IF('Print Variations'!$D$5="$","",IF(IFERROR(MATCH(301,C$13:C193,0),0)&gt;0,"",301)),101),IF(C193&gt;='Print Variations'!$F$7,IF(OR('Print Variations'!$D$5="$",'Print Variations'!$D$5=0),"",IF(IFERROR(MATCH(301,C$13:C193,0),0)&gt;0,"",301)),C193+1)))</f>
        <v/>
      </c>
      <c r="D194" s="25" t="str">
        <f ca="1">IFERROR(IF(C194="","",IF(C194=301,"Sales Tax",VLOOKUP(C194,IF(C194&lt;=100,'Enter Closet Order Here'!$F:$H,'Enter Additional Product Here'!$E:$G),IF(C194&lt;=100,2,3),FALSE))),"")</f>
        <v/>
      </c>
      <c r="E194" s="219" t="str">
        <f ca="1">IFERROR(IF(IF(C194=301,"Sales Tax",VLOOKUP(D194,IF(C194&lt;=100,'Print Here'!$W:$X,'Enter Additional Product Here'!$G:$M),IF(C194&lt;=100,2,3),FALSE))=0,"",IF(C194=301,"Sales Tax",VLOOKUP(D194,IF(C194&lt;=100,'Print Here'!$W:$X,'Enter Additional Product Here'!$G:$M),IF(C194&lt;=100,2,3),FALSE))),"")</f>
        <v/>
      </c>
      <c r="F194" s="219"/>
      <c r="G194" s="219"/>
      <c r="H194" s="219"/>
      <c r="I194" s="219"/>
      <c r="J194" s="219"/>
      <c r="K194" s="121" t="str">
        <f ca="1">IFERROR(IF(C194="","",IF(C194=301,"1",VLOOKUP(C194,IF(C194&lt;=100,'Enter Closet Order Here'!$F:$H,'Enter Additional Product Here'!$E:$G),IF(C194&lt;=100,3,2),FALSE))),"")</f>
        <v/>
      </c>
      <c r="L194" s="122" t="str">
        <f ca="1">IFERROR(IF(C194=301,"",VLOOKUP(D194,IF(C194&lt;=100,'Enter Closet Order Here'!$Y:$Z,'Enter Additional Product Here'!$G:$H),IF(C194&lt;=100,2,2),FALSE)),"")</f>
        <v/>
      </c>
      <c r="M194" s="122" t="str">
        <f ca="1">IFERROR(IF(C194="","",IF(C194=301,'Print Variations'!$D$5,VLOOKUP(C194,IF(C194&lt;=100,'Enter Closet Order Here'!$F:$L,'Enter Additional Product Here'!$E:$H),IF(C194&lt;=100,7,4),FALSE))),"")</f>
        <v/>
      </c>
      <c r="N194" s="122" t="str">
        <f t="shared" ca="1" si="7"/>
        <v/>
      </c>
      <c r="O194" s="43" t="str">
        <f ca="1">IF(O193&lt;'Print Variations'!$F$5,O193+1,IF(O193='Print Variations'!$F$5,IF('Print Variations'!$F$7=0,IF('Print Variations'!$D$5="$","",IF(IFERROR(MATCH(301,O$13:O193,0),0)&gt;0,"",301)),101),IF(O193&gt;='Print Variations'!$F$7,IF(OR('Print Variations'!$D$5="$",'Print Variations'!$D$5=0),"",IF(IFERROR(MATCH(301,O$13:O193,0),0)&gt;0,"",301)),O193+1)))</f>
        <v/>
      </c>
      <c r="P194" s="25" t="str">
        <f ca="1">IFERROR(IF(O194="","",IF(O194=301,"Sales Tax",VLOOKUP(O194,IF(O194&lt;=100,'Enter Closet Order Here'!$F:$H,'Enter Additional Product Here'!$E:$G),IF(O194&lt;=100,2,3),FALSE))),"")</f>
        <v/>
      </c>
      <c r="Q194" s="219" t="str">
        <f ca="1">IFERROR(IF(IF(O194=301,"Sales Tax",VLOOKUP(P194,IF(O194&lt;=100,'Print Here'!$W:$X,'Enter Additional Product Here'!$G:$M),IF(O194&lt;=100,2,3),FALSE))=0,"",IF(O194=301,"Sales Tax",VLOOKUP(P194,IF(O194&lt;=100,'Print Here'!$W:$X,'Enter Additional Product Here'!$G:$M),IF(O194&lt;=100,2,3),FALSE))),"")</f>
        <v/>
      </c>
      <c r="R194" s="219"/>
      <c r="S194" s="219"/>
      <c r="T194" s="219"/>
      <c r="U194" s="219"/>
      <c r="V194" s="219"/>
      <c r="W194" s="219"/>
      <c r="X194" s="121" t="str">
        <f ca="1">IFERROR(IF(O194="","",IF(O194=301,"1",VLOOKUP(O194,IF(O194&lt;=100,'Enter Closet Order Here'!$F:$H,'Enter Additional Product Here'!$E:$G),IF(O194&lt;=100,3,2),FALSE))),"")</f>
        <v/>
      </c>
      <c r="Y194" s="122" t="str">
        <f ca="1">IFERROR(IF(O194="","",IF(O194=301,'Print Variations'!$D$5,VLOOKUP(O194,IF(O194&lt;=100,'Enter Closet Order Here'!$F:$L,'Enter Additional Product Here'!$E:$H),IF(O194&lt;=100,7,4),FALSE))),"")</f>
        <v/>
      </c>
      <c r="Z194" s="122" t="str">
        <f t="shared" ca="1" si="6"/>
        <v/>
      </c>
      <c r="AD194" s="65" t="s">
        <v>305</v>
      </c>
      <c r="AE194" s="65" t="s">
        <v>1388</v>
      </c>
    </row>
    <row r="195" spans="3:31">
      <c r="C195" s="43" t="str">
        <f ca="1">IF(C194&lt;'Print Variations'!$F$5,C194+1,IF(C194='Print Variations'!$F$5,IF('Print Variations'!$F$7=0,IF('Print Variations'!$D$5="$","",IF(IFERROR(MATCH(301,C$13:C194,0),0)&gt;0,"",301)),101),IF(C194&gt;='Print Variations'!$F$7,IF(OR('Print Variations'!$D$5="$",'Print Variations'!$D$5=0),"",IF(IFERROR(MATCH(301,C$13:C194,0),0)&gt;0,"",301)),C194+1)))</f>
        <v/>
      </c>
      <c r="D195" s="25" t="str">
        <f ca="1">IFERROR(IF(C195="","",IF(C195=301,"Sales Tax",VLOOKUP(C195,IF(C195&lt;=100,'Enter Closet Order Here'!$F:$H,'Enter Additional Product Here'!$E:$G),IF(C195&lt;=100,2,3),FALSE))),"")</f>
        <v/>
      </c>
      <c r="E195" s="219" t="str">
        <f ca="1">IFERROR(IF(IF(C195=301,"Sales Tax",VLOOKUP(D195,IF(C195&lt;=100,'Print Here'!$W:$X,'Enter Additional Product Here'!$G:$M),IF(C195&lt;=100,2,3),FALSE))=0,"",IF(C195=301,"Sales Tax",VLOOKUP(D195,IF(C195&lt;=100,'Print Here'!$W:$X,'Enter Additional Product Here'!$G:$M),IF(C195&lt;=100,2,3),FALSE))),"")</f>
        <v/>
      </c>
      <c r="F195" s="219"/>
      <c r="G195" s="219"/>
      <c r="H195" s="219"/>
      <c r="I195" s="219"/>
      <c r="J195" s="219"/>
      <c r="K195" s="121" t="str">
        <f ca="1">IFERROR(IF(C195="","",IF(C195=301,"1",VLOOKUP(C195,IF(C195&lt;=100,'Enter Closet Order Here'!$F:$H,'Enter Additional Product Here'!$E:$G),IF(C195&lt;=100,3,2),FALSE))),"")</f>
        <v/>
      </c>
      <c r="L195" s="122" t="str">
        <f ca="1">IFERROR(IF(C195=301,"",VLOOKUP(D195,IF(C195&lt;=100,'Enter Closet Order Here'!$Y:$Z,'Enter Additional Product Here'!$G:$H),IF(C195&lt;=100,2,2),FALSE)),"")</f>
        <v/>
      </c>
      <c r="M195" s="122" t="str">
        <f ca="1">IFERROR(IF(C195="","",IF(C195=301,'Print Variations'!$D$5,VLOOKUP(C195,IF(C195&lt;=100,'Enter Closet Order Here'!$F:$L,'Enter Additional Product Here'!$E:$H),IF(C195&lt;=100,7,4),FALSE))),"")</f>
        <v/>
      </c>
      <c r="N195" s="122" t="str">
        <f t="shared" ca="1" si="7"/>
        <v/>
      </c>
      <c r="O195" s="43" t="str">
        <f ca="1">IF(O194&lt;'Print Variations'!$F$5,O194+1,IF(O194='Print Variations'!$F$5,IF('Print Variations'!$F$7=0,IF('Print Variations'!$D$5="$","",IF(IFERROR(MATCH(301,O$13:O194,0),0)&gt;0,"",301)),101),IF(O194&gt;='Print Variations'!$F$7,IF(OR('Print Variations'!$D$5="$",'Print Variations'!$D$5=0),"",IF(IFERROR(MATCH(301,O$13:O194,0),0)&gt;0,"",301)),O194+1)))</f>
        <v/>
      </c>
      <c r="P195" s="25" t="str">
        <f ca="1">IFERROR(IF(O195="","",IF(O195=301,"Sales Tax",VLOOKUP(O195,IF(O195&lt;=100,'Enter Closet Order Here'!$F:$H,'Enter Additional Product Here'!$E:$G),IF(O195&lt;=100,2,3),FALSE))),"")</f>
        <v/>
      </c>
      <c r="Q195" s="219" t="str">
        <f ca="1">IFERROR(IF(IF(O195=301,"Sales Tax",VLOOKUP(P195,IF(O195&lt;=100,'Print Here'!$W:$X,'Enter Additional Product Here'!$G:$M),IF(O195&lt;=100,2,3),FALSE))=0,"",IF(O195=301,"Sales Tax",VLOOKUP(P195,IF(O195&lt;=100,'Print Here'!$W:$X,'Enter Additional Product Here'!$G:$M),IF(O195&lt;=100,2,3),FALSE))),"")</f>
        <v/>
      </c>
      <c r="R195" s="219"/>
      <c r="S195" s="219"/>
      <c r="T195" s="219"/>
      <c r="U195" s="219"/>
      <c r="V195" s="219"/>
      <c r="W195" s="219"/>
      <c r="X195" s="121" t="str">
        <f ca="1">IFERROR(IF(O195="","",IF(O195=301,"1",VLOOKUP(O195,IF(O195&lt;=100,'Enter Closet Order Here'!$F:$H,'Enter Additional Product Here'!$E:$G),IF(O195&lt;=100,3,2),FALSE))),"")</f>
        <v/>
      </c>
      <c r="Y195" s="122" t="str">
        <f ca="1">IFERROR(IF(O195="","",IF(O195=301,'Print Variations'!$D$5,VLOOKUP(O195,IF(O195&lt;=100,'Enter Closet Order Here'!$F:$L,'Enter Additional Product Here'!$E:$H),IF(O195&lt;=100,7,4),FALSE))),"")</f>
        <v/>
      </c>
      <c r="Z195" s="122" t="str">
        <f t="shared" ca="1" si="6"/>
        <v/>
      </c>
      <c r="AD195" s="65" t="s">
        <v>307</v>
      </c>
      <c r="AE195" s="65" t="s">
        <v>1389</v>
      </c>
    </row>
    <row r="196" spans="3:31">
      <c r="C196" s="43" t="str">
        <f ca="1">IF(C195&lt;'Print Variations'!$F$5,C195+1,IF(C195='Print Variations'!$F$5,IF('Print Variations'!$F$7=0,IF('Print Variations'!$D$5="$","",IF(IFERROR(MATCH(301,C$13:C195,0),0)&gt;0,"",301)),101),IF(C195&gt;='Print Variations'!$F$7,IF(OR('Print Variations'!$D$5="$",'Print Variations'!$D$5=0),"",IF(IFERROR(MATCH(301,C$13:C195,0),0)&gt;0,"",301)),C195+1)))</f>
        <v/>
      </c>
      <c r="D196" s="25" t="str">
        <f ca="1">IFERROR(IF(C196="","",IF(C196=301,"Sales Tax",VLOOKUP(C196,IF(C196&lt;=100,'Enter Closet Order Here'!$F:$H,'Enter Additional Product Here'!$E:$G),IF(C196&lt;=100,2,3),FALSE))),"")</f>
        <v/>
      </c>
      <c r="E196" s="219" t="str">
        <f ca="1">IFERROR(IF(IF(C196=301,"Sales Tax",VLOOKUP(D196,IF(C196&lt;=100,'Print Here'!$W:$X,'Enter Additional Product Here'!$G:$M),IF(C196&lt;=100,2,3),FALSE))=0,"",IF(C196=301,"Sales Tax",VLOOKUP(D196,IF(C196&lt;=100,'Print Here'!$W:$X,'Enter Additional Product Here'!$G:$M),IF(C196&lt;=100,2,3),FALSE))),"")</f>
        <v/>
      </c>
      <c r="F196" s="219"/>
      <c r="G196" s="219"/>
      <c r="H196" s="219"/>
      <c r="I196" s="219"/>
      <c r="J196" s="219"/>
      <c r="K196" s="121" t="str">
        <f ca="1">IFERROR(IF(C196="","",IF(C196=301,"1",VLOOKUP(C196,IF(C196&lt;=100,'Enter Closet Order Here'!$F:$H,'Enter Additional Product Here'!$E:$G),IF(C196&lt;=100,3,2),FALSE))),"")</f>
        <v/>
      </c>
      <c r="L196" s="122" t="str">
        <f ca="1">IFERROR(IF(C196=301,"",VLOOKUP(D196,IF(C196&lt;=100,'Enter Closet Order Here'!$Y:$Z,'Enter Additional Product Here'!$G:$H),IF(C196&lt;=100,2,2),FALSE)),"")</f>
        <v/>
      </c>
      <c r="M196" s="122" t="str">
        <f ca="1">IFERROR(IF(C196="","",IF(C196=301,'Print Variations'!$D$5,VLOOKUP(C196,IF(C196&lt;=100,'Enter Closet Order Here'!$F:$L,'Enter Additional Product Here'!$E:$H),IF(C196&lt;=100,7,4),FALSE))),"")</f>
        <v/>
      </c>
      <c r="N196" s="122" t="str">
        <f t="shared" ca="1" si="7"/>
        <v/>
      </c>
      <c r="O196" s="43" t="str">
        <f ca="1">IF(O195&lt;'Print Variations'!$F$5,O195+1,IF(O195='Print Variations'!$F$5,IF('Print Variations'!$F$7=0,IF('Print Variations'!$D$5="$","",IF(IFERROR(MATCH(301,O$13:O195,0),0)&gt;0,"",301)),101),IF(O195&gt;='Print Variations'!$F$7,IF(OR('Print Variations'!$D$5="$",'Print Variations'!$D$5=0),"",IF(IFERROR(MATCH(301,O$13:O195,0),0)&gt;0,"",301)),O195+1)))</f>
        <v/>
      </c>
      <c r="P196" s="25" t="str">
        <f ca="1">IFERROR(IF(O196="","",IF(O196=301,"Sales Tax",VLOOKUP(O196,IF(O196&lt;=100,'Enter Closet Order Here'!$F:$H,'Enter Additional Product Here'!$E:$G),IF(O196&lt;=100,2,3),FALSE))),"")</f>
        <v/>
      </c>
      <c r="Q196" s="219" t="str">
        <f ca="1">IFERROR(IF(IF(O196=301,"Sales Tax",VLOOKUP(P196,IF(O196&lt;=100,'Print Here'!$W:$X,'Enter Additional Product Here'!$G:$M),IF(O196&lt;=100,2,3),FALSE))=0,"",IF(O196=301,"Sales Tax",VLOOKUP(P196,IF(O196&lt;=100,'Print Here'!$W:$X,'Enter Additional Product Here'!$G:$M),IF(O196&lt;=100,2,3),FALSE))),"")</f>
        <v/>
      </c>
      <c r="R196" s="219"/>
      <c r="S196" s="219"/>
      <c r="T196" s="219"/>
      <c r="U196" s="219"/>
      <c r="V196" s="219"/>
      <c r="W196" s="219"/>
      <c r="X196" s="121" t="str">
        <f ca="1">IFERROR(IF(O196="","",IF(O196=301,"1",VLOOKUP(O196,IF(O196&lt;=100,'Enter Closet Order Here'!$F:$H,'Enter Additional Product Here'!$E:$G),IF(O196&lt;=100,3,2),FALSE))),"")</f>
        <v/>
      </c>
      <c r="Y196" s="122" t="str">
        <f ca="1">IFERROR(IF(O196="","",IF(O196=301,'Print Variations'!$D$5,VLOOKUP(O196,IF(O196&lt;=100,'Enter Closet Order Here'!$F:$L,'Enter Additional Product Here'!$E:$H),IF(O196&lt;=100,7,4),FALSE))),"")</f>
        <v/>
      </c>
      <c r="Z196" s="122" t="str">
        <f t="shared" ca="1" si="6"/>
        <v/>
      </c>
      <c r="AD196" s="65" t="s">
        <v>309</v>
      </c>
      <c r="AE196" s="65" t="s">
        <v>1390</v>
      </c>
    </row>
    <row r="197" spans="3:31">
      <c r="C197" s="43" t="str">
        <f ca="1">IF(C196&lt;'Print Variations'!$F$5,C196+1,IF(C196='Print Variations'!$F$5,IF('Print Variations'!$F$7=0,IF('Print Variations'!$D$5="$","",IF(IFERROR(MATCH(301,C$13:C196,0),0)&gt;0,"",301)),101),IF(C196&gt;='Print Variations'!$F$7,IF(OR('Print Variations'!$D$5="$",'Print Variations'!$D$5=0),"",IF(IFERROR(MATCH(301,C$13:C196,0),0)&gt;0,"",301)),C196+1)))</f>
        <v/>
      </c>
      <c r="D197" s="25" t="str">
        <f ca="1">IFERROR(IF(C197="","",IF(C197=301,"Sales Tax",VLOOKUP(C197,IF(C197&lt;=100,'Enter Closet Order Here'!$F:$H,'Enter Additional Product Here'!$E:$G),IF(C197&lt;=100,2,3),FALSE))),"")</f>
        <v/>
      </c>
      <c r="E197" s="219" t="str">
        <f ca="1">IFERROR(IF(IF(C197=301,"Sales Tax",VLOOKUP(D197,IF(C197&lt;=100,'Print Here'!$W:$X,'Enter Additional Product Here'!$G:$M),IF(C197&lt;=100,2,3),FALSE))=0,"",IF(C197=301,"Sales Tax",VLOOKUP(D197,IF(C197&lt;=100,'Print Here'!$W:$X,'Enter Additional Product Here'!$G:$M),IF(C197&lt;=100,2,3),FALSE))),"")</f>
        <v/>
      </c>
      <c r="F197" s="219"/>
      <c r="G197" s="219"/>
      <c r="H197" s="219"/>
      <c r="I197" s="219"/>
      <c r="J197" s="219"/>
      <c r="K197" s="121" t="str">
        <f ca="1">IFERROR(IF(C197="","",IF(C197=301,"1",VLOOKUP(C197,IF(C197&lt;=100,'Enter Closet Order Here'!$F:$H,'Enter Additional Product Here'!$E:$G),IF(C197&lt;=100,3,2),FALSE))),"")</f>
        <v/>
      </c>
      <c r="L197" s="122" t="str">
        <f ca="1">IFERROR(IF(C197=301,"",VLOOKUP(D197,IF(C197&lt;=100,'Enter Closet Order Here'!$Y:$Z,'Enter Additional Product Here'!$G:$H),IF(C197&lt;=100,2,2),FALSE)),"")</f>
        <v/>
      </c>
      <c r="M197" s="122" t="str">
        <f ca="1">IFERROR(IF(C197="","",IF(C197=301,'Print Variations'!$D$5,VLOOKUP(C197,IF(C197&lt;=100,'Enter Closet Order Here'!$F:$L,'Enter Additional Product Here'!$E:$H),IF(C197&lt;=100,7,4),FALSE))),"")</f>
        <v/>
      </c>
      <c r="N197" s="122" t="str">
        <f t="shared" ca="1" si="7"/>
        <v/>
      </c>
      <c r="O197" s="43" t="str">
        <f ca="1">IF(O196&lt;'Print Variations'!$F$5,O196+1,IF(O196='Print Variations'!$F$5,IF('Print Variations'!$F$7=0,IF('Print Variations'!$D$5="$","",IF(IFERROR(MATCH(301,O$13:O196,0),0)&gt;0,"",301)),101),IF(O196&gt;='Print Variations'!$F$7,IF(OR('Print Variations'!$D$5="$",'Print Variations'!$D$5=0),"",IF(IFERROR(MATCH(301,O$13:O196,0),0)&gt;0,"",301)),O196+1)))</f>
        <v/>
      </c>
      <c r="P197" s="25" t="str">
        <f ca="1">IFERROR(IF(O197="","",IF(O197=301,"Sales Tax",VLOOKUP(O197,IF(O197&lt;=100,'Enter Closet Order Here'!$F:$H,'Enter Additional Product Here'!$E:$G),IF(O197&lt;=100,2,3),FALSE))),"")</f>
        <v/>
      </c>
      <c r="Q197" s="219" t="str">
        <f ca="1">IFERROR(IF(IF(O197=301,"Sales Tax",VLOOKUP(P197,IF(O197&lt;=100,'Print Here'!$W:$X,'Enter Additional Product Here'!$G:$M),IF(O197&lt;=100,2,3),FALSE))=0,"",IF(O197=301,"Sales Tax",VLOOKUP(P197,IF(O197&lt;=100,'Print Here'!$W:$X,'Enter Additional Product Here'!$G:$M),IF(O197&lt;=100,2,3),FALSE))),"")</f>
        <v/>
      </c>
      <c r="R197" s="219"/>
      <c r="S197" s="219"/>
      <c r="T197" s="219"/>
      <c r="U197" s="219"/>
      <c r="V197" s="219"/>
      <c r="W197" s="219"/>
      <c r="X197" s="121" t="str">
        <f ca="1">IFERROR(IF(O197="","",IF(O197=301,"1",VLOOKUP(O197,IF(O197&lt;=100,'Enter Closet Order Here'!$F:$H,'Enter Additional Product Here'!$E:$G),IF(O197&lt;=100,3,2),FALSE))),"")</f>
        <v/>
      </c>
      <c r="Y197" s="122" t="str">
        <f ca="1">IFERROR(IF(O197="","",IF(O197=301,'Print Variations'!$D$5,VLOOKUP(O197,IF(O197&lt;=100,'Enter Closet Order Here'!$F:$L,'Enter Additional Product Here'!$E:$H),IF(O197&lt;=100,7,4),FALSE))),"")</f>
        <v/>
      </c>
      <c r="Z197" s="122" t="str">
        <f t="shared" ca="1" si="6"/>
        <v/>
      </c>
      <c r="AD197" s="65" t="s">
        <v>311</v>
      </c>
      <c r="AE197" s="65" t="s">
        <v>1391</v>
      </c>
    </row>
    <row r="198" spans="3:31">
      <c r="C198" s="43" t="str">
        <f ca="1">IF(C197&lt;'Print Variations'!$F$5,C197+1,IF(C197='Print Variations'!$F$5,IF('Print Variations'!$F$7=0,IF('Print Variations'!$D$5="$","",IF(IFERROR(MATCH(301,C$13:C197,0),0)&gt;0,"",301)),101),IF(C197&gt;='Print Variations'!$F$7,IF(OR('Print Variations'!$D$5="$",'Print Variations'!$D$5=0),"",IF(IFERROR(MATCH(301,C$13:C197,0),0)&gt;0,"",301)),C197+1)))</f>
        <v/>
      </c>
      <c r="D198" s="25" t="str">
        <f ca="1">IFERROR(IF(C198="","",IF(C198=301,"Sales Tax",VLOOKUP(C198,IF(C198&lt;=100,'Enter Closet Order Here'!$F:$H,'Enter Additional Product Here'!$E:$G),IF(C198&lt;=100,2,3),FALSE))),"")</f>
        <v/>
      </c>
      <c r="E198" s="219" t="str">
        <f ca="1">IFERROR(IF(IF(C198=301,"Sales Tax",VLOOKUP(D198,IF(C198&lt;=100,'Print Here'!$W:$X,'Enter Additional Product Here'!$G:$M),IF(C198&lt;=100,2,3),FALSE))=0,"",IF(C198=301,"Sales Tax",VLOOKUP(D198,IF(C198&lt;=100,'Print Here'!$W:$X,'Enter Additional Product Here'!$G:$M),IF(C198&lt;=100,2,3),FALSE))),"")</f>
        <v/>
      </c>
      <c r="F198" s="219"/>
      <c r="G198" s="219"/>
      <c r="H198" s="219"/>
      <c r="I198" s="219"/>
      <c r="J198" s="219"/>
      <c r="K198" s="121" t="str">
        <f ca="1">IFERROR(IF(C198="","",IF(C198=301,"1",VLOOKUP(C198,IF(C198&lt;=100,'Enter Closet Order Here'!$F:$H,'Enter Additional Product Here'!$E:$G),IF(C198&lt;=100,3,2),FALSE))),"")</f>
        <v/>
      </c>
      <c r="L198" s="122" t="str">
        <f ca="1">IFERROR(IF(C198=301,"",VLOOKUP(D198,IF(C198&lt;=100,'Enter Closet Order Here'!$Y:$Z,'Enter Additional Product Here'!$G:$H),IF(C198&lt;=100,2,2),FALSE)),"")</f>
        <v/>
      </c>
      <c r="M198" s="122" t="str">
        <f ca="1">IFERROR(IF(C198="","",IF(C198=301,'Print Variations'!$D$5,VLOOKUP(C198,IF(C198&lt;=100,'Enter Closet Order Here'!$F:$L,'Enter Additional Product Here'!$E:$H),IF(C198&lt;=100,7,4),FALSE))),"")</f>
        <v/>
      </c>
      <c r="N198" s="122" t="str">
        <f t="shared" ca="1" si="7"/>
        <v/>
      </c>
      <c r="O198" s="43" t="str">
        <f ca="1">IF(O197&lt;'Print Variations'!$F$5,O197+1,IF(O197='Print Variations'!$F$5,IF('Print Variations'!$F$7=0,IF('Print Variations'!$D$5="$","",IF(IFERROR(MATCH(301,O$13:O197,0),0)&gt;0,"",301)),101),IF(O197&gt;='Print Variations'!$F$7,IF(OR('Print Variations'!$D$5="$",'Print Variations'!$D$5=0),"",IF(IFERROR(MATCH(301,O$13:O197,0),0)&gt;0,"",301)),O197+1)))</f>
        <v/>
      </c>
      <c r="P198" s="25" t="str">
        <f ca="1">IFERROR(IF(O198="","",IF(O198=301,"Sales Tax",VLOOKUP(O198,IF(O198&lt;=100,'Enter Closet Order Here'!$F:$H,'Enter Additional Product Here'!$E:$G),IF(O198&lt;=100,2,3),FALSE))),"")</f>
        <v/>
      </c>
      <c r="Q198" s="219" t="str">
        <f ca="1">IFERROR(IF(IF(O198=301,"Sales Tax",VLOOKUP(P198,IF(O198&lt;=100,'Print Here'!$W:$X,'Enter Additional Product Here'!$G:$M),IF(O198&lt;=100,2,3),FALSE))=0,"",IF(O198=301,"Sales Tax",VLOOKUP(P198,IF(O198&lt;=100,'Print Here'!$W:$X,'Enter Additional Product Here'!$G:$M),IF(O198&lt;=100,2,3),FALSE))),"")</f>
        <v/>
      </c>
      <c r="R198" s="219"/>
      <c r="S198" s="219"/>
      <c r="T198" s="219"/>
      <c r="U198" s="219"/>
      <c r="V198" s="219"/>
      <c r="W198" s="219"/>
      <c r="X198" s="121" t="str">
        <f ca="1">IFERROR(IF(O198="","",IF(O198=301,"1",VLOOKUP(O198,IF(O198&lt;=100,'Enter Closet Order Here'!$F:$H,'Enter Additional Product Here'!$E:$G),IF(O198&lt;=100,3,2),FALSE))),"")</f>
        <v/>
      </c>
      <c r="Y198" s="122" t="str">
        <f ca="1">IFERROR(IF(O198="","",IF(O198=301,'Print Variations'!$D$5,VLOOKUP(O198,IF(O198&lt;=100,'Enter Closet Order Here'!$F:$L,'Enter Additional Product Here'!$E:$H),IF(O198&lt;=100,7,4),FALSE))),"")</f>
        <v/>
      </c>
      <c r="Z198" s="122" t="str">
        <f t="shared" ca="1" si="6"/>
        <v/>
      </c>
      <c r="AD198" s="65" t="s">
        <v>313</v>
      </c>
      <c r="AE198" s="65" t="s">
        <v>1392</v>
      </c>
    </row>
    <row r="199" spans="3:31">
      <c r="C199" s="43" t="str">
        <f ca="1">IF(C198&lt;'Print Variations'!$F$5,C198+1,IF(C198='Print Variations'!$F$5,IF('Print Variations'!$F$7=0,IF('Print Variations'!$D$5="$","",IF(IFERROR(MATCH(301,C$13:C198,0),0)&gt;0,"",301)),101),IF(C198&gt;='Print Variations'!$F$7,IF(OR('Print Variations'!$D$5="$",'Print Variations'!$D$5=0),"",IF(IFERROR(MATCH(301,C$13:C198,0),0)&gt;0,"",301)),C198+1)))</f>
        <v/>
      </c>
      <c r="D199" s="25" t="str">
        <f ca="1">IFERROR(IF(C199="","",IF(C199=301,"Sales Tax",VLOOKUP(C199,IF(C199&lt;=100,'Enter Closet Order Here'!$F:$H,'Enter Additional Product Here'!$E:$G),IF(C199&lt;=100,2,3),FALSE))),"")</f>
        <v/>
      </c>
      <c r="E199" s="219" t="str">
        <f ca="1">IFERROR(IF(IF(C199=301,"Sales Tax",VLOOKUP(D199,IF(C199&lt;=100,'Print Here'!$W:$X,'Enter Additional Product Here'!$G:$M),IF(C199&lt;=100,2,3),FALSE))=0,"",IF(C199=301,"Sales Tax",VLOOKUP(D199,IF(C199&lt;=100,'Print Here'!$W:$X,'Enter Additional Product Here'!$G:$M),IF(C199&lt;=100,2,3),FALSE))),"")</f>
        <v/>
      </c>
      <c r="F199" s="219"/>
      <c r="G199" s="219"/>
      <c r="H199" s="219"/>
      <c r="I199" s="219"/>
      <c r="J199" s="219"/>
      <c r="K199" s="121" t="str">
        <f ca="1">IFERROR(IF(C199="","",IF(C199=301,"1",VLOOKUP(C199,IF(C199&lt;=100,'Enter Closet Order Here'!$F:$H,'Enter Additional Product Here'!$E:$G),IF(C199&lt;=100,3,2),FALSE))),"")</f>
        <v/>
      </c>
      <c r="L199" s="122" t="str">
        <f ca="1">IFERROR(IF(C199=301,"",VLOOKUP(D199,IF(C199&lt;=100,'Enter Closet Order Here'!$Y:$Z,'Enter Additional Product Here'!$G:$H),IF(C199&lt;=100,2,2),FALSE)),"")</f>
        <v/>
      </c>
      <c r="M199" s="122" t="str">
        <f ca="1">IFERROR(IF(C199="","",IF(C199=301,'Print Variations'!$D$5,VLOOKUP(C199,IF(C199&lt;=100,'Enter Closet Order Here'!$F:$L,'Enter Additional Product Here'!$E:$H),IF(C199&lt;=100,7,4),FALSE))),"")</f>
        <v/>
      </c>
      <c r="N199" s="122" t="str">
        <f t="shared" ca="1" si="7"/>
        <v/>
      </c>
      <c r="O199" s="43" t="str">
        <f ca="1">IF(O198&lt;'Print Variations'!$F$5,O198+1,IF(O198='Print Variations'!$F$5,IF('Print Variations'!$F$7=0,IF('Print Variations'!$D$5="$","",IF(IFERROR(MATCH(301,O$13:O198,0),0)&gt;0,"",301)),101),IF(O198&gt;='Print Variations'!$F$7,IF(OR('Print Variations'!$D$5="$",'Print Variations'!$D$5=0),"",IF(IFERROR(MATCH(301,O$13:O198,0),0)&gt;0,"",301)),O198+1)))</f>
        <v/>
      </c>
      <c r="P199" s="25" t="str">
        <f ca="1">IFERROR(IF(O199="","",IF(O199=301,"Sales Tax",VLOOKUP(O199,IF(O199&lt;=100,'Enter Closet Order Here'!$F:$H,'Enter Additional Product Here'!$E:$G),IF(O199&lt;=100,2,3),FALSE))),"")</f>
        <v/>
      </c>
      <c r="Q199" s="219" t="str">
        <f ca="1">IFERROR(IF(IF(O199=301,"Sales Tax",VLOOKUP(P199,IF(O199&lt;=100,'Print Here'!$W:$X,'Enter Additional Product Here'!$G:$M),IF(O199&lt;=100,2,3),FALSE))=0,"",IF(O199=301,"Sales Tax",VLOOKUP(P199,IF(O199&lt;=100,'Print Here'!$W:$X,'Enter Additional Product Here'!$G:$M),IF(O199&lt;=100,2,3),FALSE))),"")</f>
        <v/>
      </c>
      <c r="R199" s="219"/>
      <c r="S199" s="219"/>
      <c r="T199" s="219"/>
      <c r="U199" s="219"/>
      <c r="V199" s="219"/>
      <c r="W199" s="219"/>
      <c r="X199" s="121" t="str">
        <f ca="1">IFERROR(IF(O199="","",IF(O199=301,"1",VLOOKUP(O199,IF(O199&lt;=100,'Enter Closet Order Here'!$F:$H,'Enter Additional Product Here'!$E:$G),IF(O199&lt;=100,3,2),FALSE))),"")</f>
        <v/>
      </c>
      <c r="Y199" s="122" t="str">
        <f ca="1">IFERROR(IF(O199="","",IF(O199=301,'Print Variations'!$D$5,VLOOKUP(O199,IF(O199&lt;=100,'Enter Closet Order Here'!$F:$L,'Enter Additional Product Here'!$E:$H),IF(O199&lt;=100,7,4),FALSE))),"")</f>
        <v/>
      </c>
      <c r="Z199" s="122" t="str">
        <f t="shared" ca="1" si="6"/>
        <v/>
      </c>
      <c r="AD199" s="65" t="s">
        <v>315</v>
      </c>
      <c r="AE199" s="65" t="s">
        <v>1393</v>
      </c>
    </row>
    <row r="200" spans="3:31">
      <c r="C200" s="43" t="str">
        <f ca="1">IF(C199&lt;'Print Variations'!$F$5,C199+1,IF(C199='Print Variations'!$F$5,IF('Print Variations'!$F$7=0,IF('Print Variations'!$D$5="$","",IF(IFERROR(MATCH(301,C$13:C199,0),0)&gt;0,"",301)),101),IF(C199&gt;='Print Variations'!$F$7,IF(OR('Print Variations'!$D$5="$",'Print Variations'!$D$5=0),"",IF(IFERROR(MATCH(301,C$13:C199,0),0)&gt;0,"",301)),C199+1)))</f>
        <v/>
      </c>
      <c r="D200" s="25" t="str">
        <f ca="1">IFERROR(IF(C200="","",IF(C200=301,"Sales Tax",VLOOKUP(C200,IF(C200&lt;=100,'Enter Closet Order Here'!$F:$H,'Enter Additional Product Here'!$E:$G),IF(C200&lt;=100,2,3),FALSE))),"")</f>
        <v/>
      </c>
      <c r="E200" s="219" t="str">
        <f ca="1">IFERROR(IF(IF(C200=301,"Sales Tax",VLOOKUP(D200,IF(C200&lt;=100,'Print Here'!$W:$X,'Enter Additional Product Here'!$G:$M),IF(C200&lt;=100,2,3),FALSE))=0,"",IF(C200=301,"Sales Tax",VLOOKUP(D200,IF(C200&lt;=100,'Print Here'!$W:$X,'Enter Additional Product Here'!$G:$M),IF(C200&lt;=100,2,3),FALSE))),"")</f>
        <v/>
      </c>
      <c r="F200" s="219"/>
      <c r="G200" s="219"/>
      <c r="H200" s="219"/>
      <c r="I200" s="219"/>
      <c r="J200" s="219"/>
      <c r="K200" s="121" t="str">
        <f ca="1">IFERROR(IF(C200="","",IF(C200=301,"1",VLOOKUP(C200,IF(C200&lt;=100,'Enter Closet Order Here'!$F:$H,'Enter Additional Product Here'!$E:$G),IF(C200&lt;=100,3,2),FALSE))),"")</f>
        <v/>
      </c>
      <c r="L200" s="122" t="str">
        <f ca="1">IFERROR(IF(C200=301,"",VLOOKUP(D200,IF(C200&lt;=100,'Enter Closet Order Here'!$Y:$Z,'Enter Additional Product Here'!$G:$H),IF(C200&lt;=100,2,2),FALSE)),"")</f>
        <v/>
      </c>
      <c r="M200" s="122" t="str">
        <f ca="1">IFERROR(IF(C200="","",IF(C200=301,'Print Variations'!$D$5,VLOOKUP(C200,IF(C200&lt;=100,'Enter Closet Order Here'!$F:$L,'Enter Additional Product Here'!$E:$H),IF(C200&lt;=100,7,4),FALSE))),"")</f>
        <v/>
      </c>
      <c r="N200" s="122" t="str">
        <f t="shared" ca="1" si="7"/>
        <v/>
      </c>
      <c r="O200" s="43" t="str">
        <f ca="1">IF(O199&lt;'Print Variations'!$F$5,O199+1,IF(O199='Print Variations'!$F$5,IF('Print Variations'!$F$7=0,IF('Print Variations'!$D$5="$","",IF(IFERROR(MATCH(301,O$13:O199,0),0)&gt;0,"",301)),101),IF(O199&gt;='Print Variations'!$F$7,IF(OR('Print Variations'!$D$5="$",'Print Variations'!$D$5=0),"",IF(IFERROR(MATCH(301,O$13:O199,0),0)&gt;0,"",301)),O199+1)))</f>
        <v/>
      </c>
      <c r="P200" s="25" t="str">
        <f ca="1">IFERROR(IF(O200="","",IF(O200=301,"Sales Tax",VLOOKUP(O200,IF(O200&lt;=100,'Enter Closet Order Here'!$F:$H,'Enter Additional Product Here'!$E:$G),IF(O200&lt;=100,2,3),FALSE))),"")</f>
        <v/>
      </c>
      <c r="Q200" s="219" t="str">
        <f ca="1">IFERROR(IF(IF(O200=301,"Sales Tax",VLOOKUP(P200,IF(O200&lt;=100,'Print Here'!$W:$X,'Enter Additional Product Here'!$G:$M),IF(O200&lt;=100,2,3),FALSE))=0,"",IF(O200=301,"Sales Tax",VLOOKUP(P200,IF(O200&lt;=100,'Print Here'!$W:$X,'Enter Additional Product Here'!$G:$M),IF(O200&lt;=100,2,3),FALSE))),"")</f>
        <v/>
      </c>
      <c r="R200" s="219"/>
      <c r="S200" s="219"/>
      <c r="T200" s="219"/>
      <c r="U200" s="219"/>
      <c r="V200" s="219"/>
      <c r="W200" s="219"/>
      <c r="X200" s="121" t="str">
        <f ca="1">IFERROR(IF(O200="","",IF(O200=301,"1",VLOOKUP(O200,IF(O200&lt;=100,'Enter Closet Order Here'!$F:$H,'Enter Additional Product Here'!$E:$G),IF(O200&lt;=100,3,2),FALSE))),"")</f>
        <v/>
      </c>
      <c r="Y200" s="122" t="str">
        <f ca="1">IFERROR(IF(O200="","",IF(O200=301,'Print Variations'!$D$5,VLOOKUP(O200,IF(O200&lt;=100,'Enter Closet Order Here'!$F:$L,'Enter Additional Product Here'!$E:$H),IF(O200&lt;=100,7,4),FALSE))),"")</f>
        <v/>
      </c>
      <c r="Z200" s="122" t="str">
        <f t="shared" ca="1" si="6"/>
        <v/>
      </c>
      <c r="AD200" s="65" t="s">
        <v>317</v>
      </c>
      <c r="AE200" s="65" t="s">
        <v>1394</v>
      </c>
    </row>
    <row r="201" spans="3:31">
      <c r="C201" s="43" t="str">
        <f ca="1">IF(C200&lt;'Print Variations'!$F$5,C200+1,IF(C200='Print Variations'!$F$5,IF('Print Variations'!$F$7=0,IF('Print Variations'!$D$5="$","",IF(IFERROR(MATCH(301,C$13:C200,0),0)&gt;0,"",301)),101),IF(C200&gt;='Print Variations'!$F$7,IF(OR('Print Variations'!$D$5="$",'Print Variations'!$D$5=0),"",IF(IFERROR(MATCH(301,C$13:C200,0),0)&gt;0,"",301)),C200+1)))</f>
        <v/>
      </c>
      <c r="D201" s="25" t="str">
        <f ca="1">IFERROR(IF(C201="","",IF(C201=301,"Sales Tax",VLOOKUP(C201,IF(C201&lt;=100,'Enter Closet Order Here'!$F:$H,'Enter Additional Product Here'!$E:$G),IF(C201&lt;=100,2,3),FALSE))),"")</f>
        <v/>
      </c>
      <c r="E201" s="219" t="str">
        <f ca="1">IFERROR(IF(IF(C201=301,"Sales Tax",VLOOKUP(D201,IF(C201&lt;=100,'Print Here'!$W:$X,'Enter Additional Product Here'!$G:$M),IF(C201&lt;=100,2,3),FALSE))=0,"",IF(C201=301,"Sales Tax",VLOOKUP(D201,IF(C201&lt;=100,'Print Here'!$W:$X,'Enter Additional Product Here'!$G:$M),IF(C201&lt;=100,2,3),FALSE))),"")</f>
        <v/>
      </c>
      <c r="F201" s="219"/>
      <c r="G201" s="219"/>
      <c r="H201" s="219"/>
      <c r="I201" s="219"/>
      <c r="J201" s="219"/>
      <c r="K201" s="121" t="str">
        <f ca="1">IFERROR(IF(C201="","",IF(C201=301,"1",VLOOKUP(C201,IF(C201&lt;=100,'Enter Closet Order Here'!$F:$H,'Enter Additional Product Here'!$E:$G),IF(C201&lt;=100,3,2),FALSE))),"")</f>
        <v/>
      </c>
      <c r="L201" s="122" t="str">
        <f ca="1">IFERROR(IF(C201=301,"",VLOOKUP(D201,IF(C201&lt;=100,'Enter Closet Order Here'!$Y:$Z,'Enter Additional Product Here'!$G:$H),IF(C201&lt;=100,2,2),FALSE)),"")</f>
        <v/>
      </c>
      <c r="M201" s="122" t="str">
        <f ca="1">IFERROR(IF(C201="","",IF(C201=301,'Print Variations'!$D$5,VLOOKUP(C201,IF(C201&lt;=100,'Enter Closet Order Here'!$F:$L,'Enter Additional Product Here'!$E:$H),IF(C201&lt;=100,7,4),FALSE))),"")</f>
        <v/>
      </c>
      <c r="N201" s="122" t="str">
        <f t="shared" ca="1" si="7"/>
        <v/>
      </c>
      <c r="O201" s="43" t="str">
        <f ca="1">IF(O200&lt;'Print Variations'!$F$5,O200+1,IF(O200='Print Variations'!$F$5,IF('Print Variations'!$F$7=0,IF('Print Variations'!$D$5="$","",IF(IFERROR(MATCH(301,O$13:O200,0),0)&gt;0,"",301)),101),IF(O200&gt;='Print Variations'!$F$7,IF(OR('Print Variations'!$D$5="$",'Print Variations'!$D$5=0),"",IF(IFERROR(MATCH(301,O$13:O200,0),0)&gt;0,"",301)),O200+1)))</f>
        <v/>
      </c>
      <c r="P201" s="25" t="str">
        <f ca="1">IFERROR(IF(O201="","",IF(O201=301,"Sales Tax",VLOOKUP(O201,IF(O201&lt;=100,'Enter Closet Order Here'!$F:$H,'Enter Additional Product Here'!$E:$G),IF(O201&lt;=100,2,3),FALSE))),"")</f>
        <v/>
      </c>
      <c r="Q201" s="219" t="str">
        <f ca="1">IFERROR(IF(IF(O201=301,"Sales Tax",VLOOKUP(P201,IF(O201&lt;=100,'Print Here'!$W:$X,'Enter Additional Product Here'!$G:$M),IF(O201&lt;=100,2,3),FALSE))=0,"",IF(O201=301,"Sales Tax",VLOOKUP(P201,IF(O201&lt;=100,'Print Here'!$W:$X,'Enter Additional Product Here'!$G:$M),IF(O201&lt;=100,2,3),FALSE))),"")</f>
        <v/>
      </c>
      <c r="R201" s="219"/>
      <c r="S201" s="219"/>
      <c r="T201" s="219"/>
      <c r="U201" s="219"/>
      <c r="V201" s="219"/>
      <c r="W201" s="219"/>
      <c r="X201" s="121" t="str">
        <f ca="1">IFERROR(IF(O201="","",IF(O201=301,"1",VLOOKUP(O201,IF(O201&lt;=100,'Enter Closet Order Here'!$F:$H,'Enter Additional Product Here'!$E:$G),IF(O201&lt;=100,3,2),FALSE))),"")</f>
        <v/>
      </c>
      <c r="Y201" s="122" t="str">
        <f ca="1">IFERROR(IF(O201="","",IF(O201=301,'Print Variations'!$D$5,VLOOKUP(O201,IF(O201&lt;=100,'Enter Closet Order Here'!$F:$L,'Enter Additional Product Here'!$E:$H),IF(O201&lt;=100,7,4),FALSE))),"")</f>
        <v/>
      </c>
      <c r="Z201" s="122" t="str">
        <f t="shared" ca="1" si="6"/>
        <v/>
      </c>
      <c r="AD201" s="65" t="s">
        <v>319</v>
      </c>
      <c r="AE201" s="65" t="s">
        <v>1395</v>
      </c>
    </row>
    <row r="202" spans="3:31">
      <c r="C202" s="43" t="str">
        <f ca="1">IF(C201&lt;'Print Variations'!$F$5,C201+1,IF(C201='Print Variations'!$F$5,IF('Print Variations'!$F$7=0,IF('Print Variations'!$D$5="$","",IF(IFERROR(MATCH(301,C$13:C201,0),0)&gt;0,"",301)),101),IF(C201&gt;='Print Variations'!$F$7,IF(OR('Print Variations'!$D$5="$",'Print Variations'!$D$5=0),"",IF(IFERROR(MATCH(301,C$13:C201,0),0)&gt;0,"",301)),C201+1)))</f>
        <v/>
      </c>
      <c r="D202" s="25" t="str">
        <f ca="1">IFERROR(IF(C202="","",IF(C202=301,"Sales Tax",VLOOKUP(C202,IF(C202&lt;=100,'Enter Closet Order Here'!$F:$H,'Enter Additional Product Here'!$E:$G),IF(C202&lt;=100,2,3),FALSE))),"")</f>
        <v/>
      </c>
      <c r="E202" s="219" t="str">
        <f ca="1">IFERROR(IF(IF(C202=301,"Sales Tax",VLOOKUP(D202,IF(C202&lt;=100,'Print Here'!$W:$X,'Enter Additional Product Here'!$G:$M),IF(C202&lt;=100,2,3),FALSE))=0,"",IF(C202=301,"Sales Tax",VLOOKUP(D202,IF(C202&lt;=100,'Print Here'!$W:$X,'Enter Additional Product Here'!$G:$M),IF(C202&lt;=100,2,3),FALSE))),"")</f>
        <v/>
      </c>
      <c r="F202" s="219"/>
      <c r="G202" s="219"/>
      <c r="H202" s="219"/>
      <c r="I202" s="219"/>
      <c r="J202" s="219"/>
      <c r="K202" s="121" t="str">
        <f ca="1">IFERROR(IF(C202="","",IF(C202=301,"1",VLOOKUP(C202,IF(C202&lt;=100,'Enter Closet Order Here'!$F:$H,'Enter Additional Product Here'!$E:$G),IF(C202&lt;=100,3,2),FALSE))),"")</f>
        <v/>
      </c>
      <c r="L202" s="122" t="str">
        <f ca="1">IFERROR(IF(C202=301,"",VLOOKUP(D202,IF(C202&lt;=100,'Enter Closet Order Here'!$Y:$Z,'Enter Additional Product Here'!$G:$H),IF(C202&lt;=100,2,2),FALSE)),"")</f>
        <v/>
      </c>
      <c r="M202" s="122" t="str">
        <f ca="1">IFERROR(IF(C202="","",IF(C202=301,'Print Variations'!$D$5,VLOOKUP(C202,IF(C202&lt;=100,'Enter Closet Order Here'!$F:$L,'Enter Additional Product Here'!$E:$H),IF(C202&lt;=100,7,4),FALSE))),"")</f>
        <v/>
      </c>
      <c r="N202" s="122" t="str">
        <f t="shared" ca="1" si="7"/>
        <v/>
      </c>
      <c r="O202" s="43" t="str">
        <f ca="1">IF(O201&lt;'Print Variations'!$F$5,O201+1,IF(O201='Print Variations'!$F$5,IF('Print Variations'!$F$7=0,IF('Print Variations'!$D$5="$","",IF(IFERROR(MATCH(301,O$13:O201,0),0)&gt;0,"",301)),101),IF(O201&gt;='Print Variations'!$F$7,IF(OR('Print Variations'!$D$5="$",'Print Variations'!$D$5=0),"",IF(IFERROR(MATCH(301,O$13:O201,0),0)&gt;0,"",301)),O201+1)))</f>
        <v/>
      </c>
      <c r="P202" s="25" t="str">
        <f ca="1">IFERROR(IF(O202="","",IF(O202=301,"Sales Tax",VLOOKUP(O202,IF(O202&lt;=100,'Enter Closet Order Here'!$F:$H,'Enter Additional Product Here'!$E:$G),IF(O202&lt;=100,2,3),FALSE))),"")</f>
        <v/>
      </c>
      <c r="Q202" s="219" t="str">
        <f ca="1">IFERROR(IF(IF(O202=301,"Sales Tax",VLOOKUP(P202,IF(O202&lt;=100,'Print Here'!$W:$X,'Enter Additional Product Here'!$G:$M),IF(O202&lt;=100,2,3),FALSE))=0,"",IF(O202=301,"Sales Tax",VLOOKUP(P202,IF(O202&lt;=100,'Print Here'!$W:$X,'Enter Additional Product Here'!$G:$M),IF(O202&lt;=100,2,3),FALSE))),"")</f>
        <v/>
      </c>
      <c r="R202" s="219"/>
      <c r="S202" s="219"/>
      <c r="T202" s="219"/>
      <c r="U202" s="219"/>
      <c r="V202" s="219"/>
      <c r="W202" s="219"/>
      <c r="X202" s="121" t="str">
        <f ca="1">IFERROR(IF(O202="","",IF(O202=301,"1",VLOOKUP(O202,IF(O202&lt;=100,'Enter Closet Order Here'!$F:$H,'Enter Additional Product Here'!$E:$G),IF(O202&lt;=100,3,2),FALSE))),"")</f>
        <v/>
      </c>
      <c r="Y202" s="122" t="str">
        <f ca="1">IFERROR(IF(O202="","",IF(O202=301,'Print Variations'!$D$5,VLOOKUP(O202,IF(O202&lt;=100,'Enter Closet Order Here'!$F:$L,'Enter Additional Product Here'!$E:$H),IF(O202&lt;=100,7,4),FALSE))),"")</f>
        <v/>
      </c>
      <c r="Z202" s="122" t="str">
        <f t="shared" ca="1" si="6"/>
        <v/>
      </c>
      <c r="AD202" s="65" t="s">
        <v>321</v>
      </c>
      <c r="AE202" s="65" t="s">
        <v>1396</v>
      </c>
    </row>
    <row r="203" spans="3:31">
      <c r="C203" s="43" t="str">
        <f ca="1">IF(C202&lt;'Print Variations'!$F$5,C202+1,IF(C202='Print Variations'!$F$5,IF('Print Variations'!$F$7=0,IF('Print Variations'!$D$5="$","",IF(IFERROR(MATCH(301,C$13:C202,0),0)&gt;0,"",301)),101),IF(C202&gt;='Print Variations'!$F$7,IF(OR('Print Variations'!$D$5="$",'Print Variations'!$D$5=0),"",IF(IFERROR(MATCH(301,C$13:C202,0),0)&gt;0,"",301)),C202+1)))</f>
        <v/>
      </c>
      <c r="D203" s="25" t="str">
        <f ca="1">IFERROR(IF(C203="","",IF(C203=301,"Sales Tax",VLOOKUP(C203,IF(C203&lt;=100,'Enter Closet Order Here'!$F:$H,'Enter Additional Product Here'!$E:$G),IF(C203&lt;=100,2,3),FALSE))),"")</f>
        <v/>
      </c>
      <c r="E203" s="219" t="str">
        <f ca="1">IFERROR(IF(IF(C203=301,"Sales Tax",VLOOKUP(D203,IF(C203&lt;=100,'Print Here'!$W:$X,'Enter Additional Product Here'!$G:$M),IF(C203&lt;=100,2,3),FALSE))=0,"",IF(C203=301,"Sales Tax",VLOOKUP(D203,IF(C203&lt;=100,'Print Here'!$W:$X,'Enter Additional Product Here'!$G:$M),IF(C203&lt;=100,2,3),FALSE))),"")</f>
        <v/>
      </c>
      <c r="F203" s="219"/>
      <c r="G203" s="219"/>
      <c r="H203" s="219"/>
      <c r="I203" s="219"/>
      <c r="J203" s="219"/>
      <c r="K203" s="121" t="str">
        <f ca="1">IFERROR(IF(C203="","",IF(C203=301,"1",VLOOKUP(C203,IF(C203&lt;=100,'Enter Closet Order Here'!$F:$H,'Enter Additional Product Here'!$E:$G),IF(C203&lt;=100,3,2),FALSE))),"")</f>
        <v/>
      </c>
      <c r="L203" s="122" t="str">
        <f ca="1">IFERROR(IF(C203=301,"",VLOOKUP(D203,IF(C203&lt;=100,'Enter Closet Order Here'!$Y:$Z,'Enter Additional Product Here'!$G:$H),IF(C203&lt;=100,2,2),FALSE)),"")</f>
        <v/>
      </c>
      <c r="M203" s="122" t="str">
        <f ca="1">IFERROR(IF(C203="","",IF(C203=301,'Print Variations'!$D$5,VLOOKUP(C203,IF(C203&lt;=100,'Enter Closet Order Here'!$F:$L,'Enter Additional Product Here'!$E:$H),IF(C203&lt;=100,7,4),FALSE))),"")</f>
        <v/>
      </c>
      <c r="N203" s="122" t="str">
        <f t="shared" ca="1" si="7"/>
        <v/>
      </c>
      <c r="O203" s="43" t="str">
        <f ca="1">IF(O202&lt;'Print Variations'!$F$5,O202+1,IF(O202='Print Variations'!$F$5,IF('Print Variations'!$F$7=0,IF('Print Variations'!$D$5="$","",IF(IFERROR(MATCH(301,O$13:O202,0),0)&gt;0,"",301)),101),IF(O202&gt;='Print Variations'!$F$7,IF(OR('Print Variations'!$D$5="$",'Print Variations'!$D$5=0),"",IF(IFERROR(MATCH(301,O$13:O202,0),0)&gt;0,"",301)),O202+1)))</f>
        <v/>
      </c>
      <c r="P203" s="25" t="str">
        <f ca="1">IFERROR(IF(O203="","",IF(O203=301,"Sales Tax",VLOOKUP(O203,IF(O203&lt;=100,'Enter Closet Order Here'!$F:$H,'Enter Additional Product Here'!$E:$G),IF(O203&lt;=100,2,3),FALSE))),"")</f>
        <v/>
      </c>
      <c r="Q203" s="219" t="str">
        <f ca="1">IFERROR(IF(IF(O203=301,"Sales Tax",VLOOKUP(P203,IF(O203&lt;=100,'Print Here'!$W:$X,'Enter Additional Product Here'!$G:$M),IF(O203&lt;=100,2,3),FALSE))=0,"",IF(O203=301,"Sales Tax",VLOOKUP(P203,IF(O203&lt;=100,'Print Here'!$W:$X,'Enter Additional Product Here'!$G:$M),IF(O203&lt;=100,2,3),FALSE))),"")</f>
        <v/>
      </c>
      <c r="R203" s="219"/>
      <c r="S203" s="219"/>
      <c r="T203" s="219"/>
      <c r="U203" s="219"/>
      <c r="V203" s="219"/>
      <c r="W203" s="219"/>
      <c r="X203" s="121" t="str">
        <f ca="1">IFERROR(IF(O203="","",IF(O203=301,"1",VLOOKUP(O203,IF(O203&lt;=100,'Enter Closet Order Here'!$F:$H,'Enter Additional Product Here'!$E:$G),IF(O203&lt;=100,3,2),FALSE))),"")</f>
        <v/>
      </c>
      <c r="Y203" s="122" t="str">
        <f ca="1">IFERROR(IF(O203="","",IF(O203=301,'Print Variations'!$D$5,VLOOKUP(O203,IF(O203&lt;=100,'Enter Closet Order Here'!$F:$L,'Enter Additional Product Here'!$E:$H),IF(O203&lt;=100,7,4),FALSE))),"")</f>
        <v/>
      </c>
      <c r="Z203" s="122" t="str">
        <f t="shared" ca="1" si="6"/>
        <v/>
      </c>
      <c r="AD203" s="65" t="s">
        <v>323</v>
      </c>
      <c r="AE203" s="65" t="s">
        <v>1397</v>
      </c>
    </row>
    <row r="204" spans="3:31">
      <c r="C204" s="43" t="str">
        <f ca="1">IF(C203&lt;'Print Variations'!$F$5,C203+1,IF(C203='Print Variations'!$F$5,IF('Print Variations'!$F$7=0,IF('Print Variations'!$D$5="$","",IF(IFERROR(MATCH(301,C$13:C203,0),0)&gt;0,"",301)),101),IF(C203&gt;='Print Variations'!$F$7,IF(OR('Print Variations'!$D$5="$",'Print Variations'!$D$5=0),"",IF(IFERROR(MATCH(301,C$13:C203,0),0)&gt;0,"",301)),C203+1)))</f>
        <v/>
      </c>
      <c r="D204" s="25" t="str">
        <f ca="1">IFERROR(IF(C204="","",IF(C204=301,"Sales Tax",VLOOKUP(C204,IF(C204&lt;=100,'Enter Closet Order Here'!$F:$H,'Enter Additional Product Here'!$E:$G),IF(C204&lt;=100,2,3),FALSE))),"")</f>
        <v/>
      </c>
      <c r="E204" s="219" t="str">
        <f ca="1">IFERROR(IF(IF(C204=301,"Sales Tax",VLOOKUP(D204,IF(C204&lt;=100,'Print Here'!$W:$X,'Enter Additional Product Here'!$G:$M),IF(C204&lt;=100,2,3),FALSE))=0,"",IF(C204=301,"Sales Tax",VLOOKUP(D204,IF(C204&lt;=100,'Print Here'!$W:$X,'Enter Additional Product Here'!$G:$M),IF(C204&lt;=100,2,3),FALSE))),"")</f>
        <v/>
      </c>
      <c r="F204" s="219"/>
      <c r="G204" s="219"/>
      <c r="H204" s="219"/>
      <c r="I204" s="219"/>
      <c r="J204" s="219"/>
      <c r="K204" s="121" t="str">
        <f ca="1">IFERROR(IF(C204="","",IF(C204=301,"1",VLOOKUP(C204,IF(C204&lt;=100,'Enter Closet Order Here'!$F:$H,'Enter Additional Product Here'!$E:$G),IF(C204&lt;=100,3,2),FALSE))),"")</f>
        <v/>
      </c>
      <c r="L204" s="122" t="str">
        <f ca="1">IFERROR(IF(C204=301,"",VLOOKUP(D204,IF(C204&lt;=100,'Enter Closet Order Here'!$Y:$Z,'Enter Additional Product Here'!$G:$H),IF(C204&lt;=100,2,2),FALSE)),"")</f>
        <v/>
      </c>
      <c r="M204" s="122" t="str">
        <f ca="1">IFERROR(IF(C204="","",IF(C204=301,'Print Variations'!$D$5,VLOOKUP(C204,IF(C204&lt;=100,'Enter Closet Order Here'!$F:$L,'Enter Additional Product Here'!$E:$H),IF(C204&lt;=100,7,4),FALSE))),"")</f>
        <v/>
      </c>
      <c r="N204" s="122" t="str">
        <f t="shared" ca="1" si="7"/>
        <v/>
      </c>
      <c r="O204" s="43" t="str">
        <f ca="1">IF(O203&lt;'Print Variations'!$F$5,O203+1,IF(O203='Print Variations'!$F$5,IF('Print Variations'!$F$7=0,IF('Print Variations'!$D$5="$","",IF(IFERROR(MATCH(301,O$13:O203,0),0)&gt;0,"",301)),101),IF(O203&gt;='Print Variations'!$F$7,IF(OR('Print Variations'!$D$5="$",'Print Variations'!$D$5=0),"",IF(IFERROR(MATCH(301,O$13:O203,0),0)&gt;0,"",301)),O203+1)))</f>
        <v/>
      </c>
      <c r="P204" s="25" t="str">
        <f ca="1">IFERROR(IF(O204="","",IF(O204=301,"Sales Tax",VLOOKUP(O204,IF(O204&lt;=100,'Enter Closet Order Here'!$F:$H,'Enter Additional Product Here'!$E:$G),IF(O204&lt;=100,2,3),FALSE))),"")</f>
        <v/>
      </c>
      <c r="Q204" s="219" t="str">
        <f ca="1">IFERROR(IF(IF(O204=301,"Sales Tax",VLOOKUP(P204,IF(O204&lt;=100,'Print Here'!$W:$X,'Enter Additional Product Here'!$G:$M),IF(O204&lt;=100,2,3),FALSE))=0,"",IF(O204=301,"Sales Tax",VLOOKUP(P204,IF(O204&lt;=100,'Print Here'!$W:$X,'Enter Additional Product Here'!$G:$M),IF(O204&lt;=100,2,3),FALSE))),"")</f>
        <v/>
      </c>
      <c r="R204" s="219"/>
      <c r="S204" s="219"/>
      <c r="T204" s="219"/>
      <c r="U204" s="219"/>
      <c r="V204" s="219"/>
      <c r="W204" s="219"/>
      <c r="X204" s="121" t="str">
        <f ca="1">IFERROR(IF(O204="","",IF(O204=301,"1",VLOOKUP(O204,IF(O204&lt;=100,'Enter Closet Order Here'!$F:$H,'Enter Additional Product Here'!$E:$G),IF(O204&lt;=100,3,2),FALSE))),"")</f>
        <v/>
      </c>
      <c r="Y204" s="122" t="str">
        <f ca="1">IFERROR(IF(O204="","",IF(O204=301,'Print Variations'!$D$5,VLOOKUP(O204,IF(O204&lt;=100,'Enter Closet Order Here'!$F:$L,'Enter Additional Product Here'!$E:$H),IF(O204&lt;=100,7,4),FALSE))),"")</f>
        <v/>
      </c>
      <c r="Z204" s="122" t="str">
        <f t="shared" ca="1" si="6"/>
        <v/>
      </c>
      <c r="AD204" s="65" t="s">
        <v>325</v>
      </c>
      <c r="AE204" s="65" t="s">
        <v>1398</v>
      </c>
    </row>
    <row r="205" spans="3:31">
      <c r="C205" s="43" t="str">
        <f ca="1">IF(C204&lt;'Print Variations'!$F$5,C204+1,IF(C204='Print Variations'!$F$5,IF('Print Variations'!$F$7=0,IF('Print Variations'!$D$5="$","",IF(IFERROR(MATCH(301,C$13:C204,0),0)&gt;0,"",301)),101),IF(C204&gt;='Print Variations'!$F$7,IF(OR('Print Variations'!$D$5="$",'Print Variations'!$D$5=0),"",IF(IFERROR(MATCH(301,C$13:C204,0),0)&gt;0,"",301)),C204+1)))</f>
        <v/>
      </c>
      <c r="D205" s="25" t="str">
        <f ca="1">IFERROR(IF(C205="","",IF(C205=301,"Sales Tax",VLOOKUP(C205,IF(C205&lt;=100,'Enter Closet Order Here'!$F:$H,'Enter Additional Product Here'!$E:$G),IF(C205&lt;=100,2,3),FALSE))),"")</f>
        <v/>
      </c>
      <c r="E205" s="219" t="str">
        <f ca="1">IFERROR(IF(IF(C205=301,"Sales Tax",VLOOKUP(D205,IF(C205&lt;=100,'Print Here'!$W:$X,'Enter Additional Product Here'!$G:$M),IF(C205&lt;=100,2,3),FALSE))=0,"",IF(C205=301,"Sales Tax",VLOOKUP(D205,IF(C205&lt;=100,'Print Here'!$W:$X,'Enter Additional Product Here'!$G:$M),IF(C205&lt;=100,2,3),FALSE))),"")</f>
        <v/>
      </c>
      <c r="F205" s="219"/>
      <c r="G205" s="219"/>
      <c r="H205" s="219"/>
      <c r="I205" s="219"/>
      <c r="J205" s="219"/>
      <c r="K205" s="121" t="str">
        <f ca="1">IFERROR(IF(C205="","",IF(C205=301,"1",VLOOKUP(C205,IF(C205&lt;=100,'Enter Closet Order Here'!$F:$H,'Enter Additional Product Here'!$E:$G),IF(C205&lt;=100,3,2),FALSE))),"")</f>
        <v/>
      </c>
      <c r="L205" s="122" t="str">
        <f ca="1">IFERROR(IF(C205=301,"",VLOOKUP(D205,IF(C205&lt;=100,'Enter Closet Order Here'!$Y:$Z,'Enter Additional Product Here'!$G:$H),IF(C205&lt;=100,2,2),FALSE)),"")</f>
        <v/>
      </c>
      <c r="M205" s="122" t="str">
        <f ca="1">IFERROR(IF(C205="","",IF(C205=301,'Print Variations'!$D$5,VLOOKUP(C205,IF(C205&lt;=100,'Enter Closet Order Here'!$F:$L,'Enter Additional Product Here'!$E:$H),IF(C205&lt;=100,7,4),FALSE))),"")</f>
        <v/>
      </c>
      <c r="N205" s="122" t="str">
        <f t="shared" ca="1" si="7"/>
        <v/>
      </c>
      <c r="O205" s="43" t="str">
        <f ca="1">IF(O204&lt;'Print Variations'!$F$5,O204+1,IF(O204='Print Variations'!$F$5,IF('Print Variations'!$F$7=0,IF('Print Variations'!$D$5="$","",IF(IFERROR(MATCH(301,O$13:O204,0),0)&gt;0,"",301)),101),IF(O204&gt;='Print Variations'!$F$7,IF(OR('Print Variations'!$D$5="$",'Print Variations'!$D$5=0),"",IF(IFERROR(MATCH(301,O$13:O204,0),0)&gt;0,"",301)),O204+1)))</f>
        <v/>
      </c>
      <c r="P205" s="25" t="str">
        <f ca="1">IFERROR(IF(O205="","",IF(O205=301,"Sales Tax",VLOOKUP(O205,IF(O205&lt;=100,'Enter Closet Order Here'!$F:$H,'Enter Additional Product Here'!$E:$G),IF(O205&lt;=100,2,3),FALSE))),"")</f>
        <v/>
      </c>
      <c r="Q205" s="219" t="str">
        <f ca="1">IFERROR(IF(IF(O205=301,"Sales Tax",VLOOKUP(P205,IF(O205&lt;=100,'Print Here'!$W:$X,'Enter Additional Product Here'!$G:$M),IF(O205&lt;=100,2,3),FALSE))=0,"",IF(O205=301,"Sales Tax",VLOOKUP(P205,IF(O205&lt;=100,'Print Here'!$W:$X,'Enter Additional Product Here'!$G:$M),IF(O205&lt;=100,2,3),FALSE))),"")</f>
        <v/>
      </c>
      <c r="R205" s="219"/>
      <c r="S205" s="219"/>
      <c r="T205" s="219"/>
      <c r="U205" s="219"/>
      <c r="V205" s="219"/>
      <c r="W205" s="219"/>
      <c r="X205" s="121" t="str">
        <f ca="1">IFERROR(IF(O205="","",IF(O205=301,"1",VLOOKUP(O205,IF(O205&lt;=100,'Enter Closet Order Here'!$F:$H,'Enter Additional Product Here'!$E:$G),IF(O205&lt;=100,3,2),FALSE))),"")</f>
        <v/>
      </c>
      <c r="Y205" s="122" t="str">
        <f ca="1">IFERROR(IF(O205="","",IF(O205=301,'Print Variations'!$D$5,VLOOKUP(O205,IF(O205&lt;=100,'Enter Closet Order Here'!$F:$L,'Enter Additional Product Here'!$E:$H),IF(O205&lt;=100,7,4),FALSE))),"")</f>
        <v/>
      </c>
      <c r="Z205" s="122" t="str">
        <f t="shared" ca="1" si="6"/>
        <v/>
      </c>
      <c r="AD205" s="65" t="s">
        <v>326</v>
      </c>
      <c r="AE205" s="65" t="s">
        <v>1399</v>
      </c>
    </row>
    <row r="206" spans="3:31">
      <c r="C206" s="43" t="str">
        <f ca="1">IF(C205&lt;'Print Variations'!$F$5,C205+1,IF(C205='Print Variations'!$F$5,IF('Print Variations'!$F$7=0,IF('Print Variations'!$D$5="$","",IF(IFERROR(MATCH(301,C$13:C205,0),0)&gt;0,"",301)),101),IF(C205&gt;='Print Variations'!$F$7,IF(OR('Print Variations'!$D$5="$",'Print Variations'!$D$5=0),"",IF(IFERROR(MATCH(301,C$13:C205,0),0)&gt;0,"",301)),C205+1)))</f>
        <v/>
      </c>
      <c r="D206" s="25" t="str">
        <f ca="1">IFERROR(IF(C206="","",IF(C206=301,"Sales Tax",VLOOKUP(C206,IF(C206&lt;=100,'Enter Closet Order Here'!$F:$H,'Enter Additional Product Here'!$E:$G),IF(C206&lt;=100,2,3),FALSE))),"")</f>
        <v/>
      </c>
      <c r="E206" s="219" t="str">
        <f ca="1">IFERROR(IF(IF(C206=301,"Sales Tax",VLOOKUP(D206,IF(C206&lt;=100,'Print Here'!$W:$X,'Enter Additional Product Here'!$G:$M),IF(C206&lt;=100,2,3),FALSE))=0,"",IF(C206=301,"Sales Tax",VLOOKUP(D206,IF(C206&lt;=100,'Print Here'!$W:$X,'Enter Additional Product Here'!$G:$M),IF(C206&lt;=100,2,3),FALSE))),"")</f>
        <v/>
      </c>
      <c r="F206" s="219"/>
      <c r="G206" s="219"/>
      <c r="H206" s="219"/>
      <c r="I206" s="219"/>
      <c r="J206" s="219"/>
      <c r="K206" s="121" t="str">
        <f ca="1">IFERROR(IF(C206="","",IF(C206=301,"1",VLOOKUP(C206,IF(C206&lt;=100,'Enter Closet Order Here'!$F:$H,'Enter Additional Product Here'!$E:$G),IF(C206&lt;=100,3,2),FALSE))),"")</f>
        <v/>
      </c>
      <c r="L206" s="122" t="str">
        <f ca="1">IFERROR(IF(C206=301,"",VLOOKUP(D206,IF(C206&lt;=100,'Enter Closet Order Here'!$Y:$Z,'Enter Additional Product Here'!$G:$H),IF(C206&lt;=100,2,2),FALSE)),"")</f>
        <v/>
      </c>
      <c r="M206" s="122" t="str">
        <f ca="1">IFERROR(IF(C206="","",IF(C206=301,'Print Variations'!$D$5,VLOOKUP(C206,IF(C206&lt;=100,'Enter Closet Order Here'!$F:$L,'Enter Additional Product Here'!$E:$H),IF(C206&lt;=100,7,4),FALSE))),"")</f>
        <v/>
      </c>
      <c r="N206" s="122" t="str">
        <f t="shared" ca="1" si="7"/>
        <v/>
      </c>
      <c r="O206" s="43" t="str">
        <f ca="1">IF(O205&lt;'Print Variations'!$F$5,O205+1,IF(O205='Print Variations'!$F$5,IF('Print Variations'!$F$7=0,IF('Print Variations'!$D$5="$","",IF(IFERROR(MATCH(301,O$13:O205,0),0)&gt;0,"",301)),101),IF(O205&gt;='Print Variations'!$F$7,IF(OR('Print Variations'!$D$5="$",'Print Variations'!$D$5=0),"",IF(IFERROR(MATCH(301,O$13:O205,0),0)&gt;0,"",301)),O205+1)))</f>
        <v/>
      </c>
      <c r="P206" s="25" t="str">
        <f ca="1">IFERROR(IF(O206="","",IF(O206=301,"Sales Tax",VLOOKUP(O206,IF(O206&lt;=100,'Enter Closet Order Here'!$F:$H,'Enter Additional Product Here'!$E:$G),IF(O206&lt;=100,2,3),FALSE))),"")</f>
        <v/>
      </c>
      <c r="Q206" s="219" t="str">
        <f ca="1">IFERROR(IF(IF(O206=301,"Sales Tax",VLOOKUP(P206,IF(O206&lt;=100,'Print Here'!$W:$X,'Enter Additional Product Here'!$G:$M),IF(O206&lt;=100,2,3),FALSE))=0,"",IF(O206=301,"Sales Tax",VLOOKUP(P206,IF(O206&lt;=100,'Print Here'!$W:$X,'Enter Additional Product Here'!$G:$M),IF(O206&lt;=100,2,3),FALSE))),"")</f>
        <v/>
      </c>
      <c r="R206" s="219"/>
      <c r="S206" s="219"/>
      <c r="T206" s="219"/>
      <c r="U206" s="219"/>
      <c r="V206" s="219"/>
      <c r="W206" s="219"/>
      <c r="X206" s="121" t="str">
        <f ca="1">IFERROR(IF(O206="","",IF(O206=301,"1",VLOOKUP(O206,IF(O206&lt;=100,'Enter Closet Order Here'!$F:$H,'Enter Additional Product Here'!$E:$G),IF(O206&lt;=100,3,2),FALSE))),"")</f>
        <v/>
      </c>
      <c r="Y206" s="122" t="str">
        <f ca="1">IFERROR(IF(O206="","",IF(O206=301,'Print Variations'!$D$5,VLOOKUP(O206,IF(O206&lt;=100,'Enter Closet Order Here'!$F:$L,'Enter Additional Product Here'!$E:$H),IF(O206&lt;=100,7,4),FALSE))),"")</f>
        <v/>
      </c>
      <c r="Z206" s="122" t="str">
        <f t="shared" ref="Z206:Z213" ca="1" si="8">IFERROR(X206*Y206,"")</f>
        <v/>
      </c>
      <c r="AD206" s="65" t="s">
        <v>328</v>
      </c>
      <c r="AE206" s="65" t="s">
        <v>1400</v>
      </c>
    </row>
    <row r="207" spans="3:31">
      <c r="C207" s="43" t="str">
        <f ca="1">IF(C206&lt;'Print Variations'!$F$5,C206+1,IF(C206='Print Variations'!$F$5,IF('Print Variations'!$F$7=0,IF('Print Variations'!$D$5="$","",IF(IFERROR(MATCH(301,C$13:C206,0),0)&gt;0,"",301)),101),IF(C206&gt;='Print Variations'!$F$7,IF(OR('Print Variations'!$D$5="$",'Print Variations'!$D$5=0),"",IF(IFERROR(MATCH(301,C$13:C206,0),0)&gt;0,"",301)),C206+1)))</f>
        <v/>
      </c>
      <c r="D207" s="25" t="str">
        <f ca="1">IFERROR(IF(C207="","",IF(C207=301,"Sales Tax",VLOOKUP(C207,IF(C207&lt;=100,'Enter Closet Order Here'!$F:$H,'Enter Additional Product Here'!$E:$G),IF(C207&lt;=100,2,3),FALSE))),"")</f>
        <v/>
      </c>
      <c r="E207" s="219" t="str">
        <f ca="1">IFERROR(IF(IF(C207=301,"Sales Tax",VLOOKUP(D207,IF(C207&lt;=100,'Print Here'!$W:$X,'Enter Additional Product Here'!$G:$M),IF(C207&lt;=100,2,3),FALSE))=0,"",IF(C207=301,"Sales Tax",VLOOKUP(D207,IF(C207&lt;=100,'Print Here'!$W:$X,'Enter Additional Product Here'!$G:$M),IF(C207&lt;=100,2,3),FALSE))),"")</f>
        <v/>
      </c>
      <c r="F207" s="219"/>
      <c r="G207" s="219"/>
      <c r="H207" s="219"/>
      <c r="I207" s="219"/>
      <c r="J207" s="219"/>
      <c r="K207" s="121" t="str">
        <f ca="1">IFERROR(IF(C207="","",IF(C207=301,"1",VLOOKUP(C207,IF(C207&lt;=100,'Enter Closet Order Here'!$F:$H,'Enter Additional Product Here'!$E:$G),IF(C207&lt;=100,3,2),FALSE))),"")</f>
        <v/>
      </c>
      <c r="L207" s="122" t="str">
        <f ca="1">IFERROR(IF(C207=301,"",VLOOKUP(D207,IF(C207&lt;=100,'Enter Closet Order Here'!$Y:$Z,'Enter Additional Product Here'!$G:$H),IF(C207&lt;=100,2,2),FALSE)),"")</f>
        <v/>
      </c>
      <c r="M207" s="122" t="str">
        <f ca="1">IFERROR(IF(C207="","",IF(C207=301,'Print Variations'!$D$5,VLOOKUP(C207,IF(C207&lt;=100,'Enter Closet Order Here'!$F:$L,'Enter Additional Product Here'!$E:$H),IF(C207&lt;=100,7,4),FALSE))),"")</f>
        <v/>
      </c>
      <c r="N207" s="122" t="str">
        <f t="shared" ca="1" si="7"/>
        <v/>
      </c>
      <c r="O207" s="43" t="str">
        <f ca="1">IF(O206&lt;'Print Variations'!$F$5,O206+1,IF(O206='Print Variations'!$F$5,IF('Print Variations'!$F$7=0,IF('Print Variations'!$D$5="$","",IF(IFERROR(MATCH(301,O$13:O206,0),0)&gt;0,"",301)),101),IF(O206&gt;='Print Variations'!$F$7,IF(OR('Print Variations'!$D$5="$",'Print Variations'!$D$5=0),"",IF(IFERROR(MATCH(301,O$13:O206,0),0)&gt;0,"",301)),O206+1)))</f>
        <v/>
      </c>
      <c r="P207" s="25" t="str">
        <f ca="1">IFERROR(IF(O207="","",IF(O207=301,"Sales Tax",VLOOKUP(O207,IF(O207&lt;=100,'Enter Closet Order Here'!$F:$H,'Enter Additional Product Here'!$E:$G),IF(O207&lt;=100,2,3),FALSE))),"")</f>
        <v/>
      </c>
      <c r="Q207" s="219" t="str">
        <f ca="1">IFERROR(IF(IF(O207=301,"Sales Tax",VLOOKUP(P207,IF(O207&lt;=100,'Print Here'!$W:$X,'Enter Additional Product Here'!$G:$M),IF(O207&lt;=100,2,3),FALSE))=0,"",IF(O207=301,"Sales Tax",VLOOKUP(P207,IF(O207&lt;=100,'Print Here'!$W:$X,'Enter Additional Product Here'!$G:$M),IF(O207&lt;=100,2,3),FALSE))),"")</f>
        <v/>
      </c>
      <c r="R207" s="219"/>
      <c r="S207" s="219"/>
      <c r="T207" s="219"/>
      <c r="U207" s="219"/>
      <c r="V207" s="219"/>
      <c r="W207" s="219"/>
      <c r="X207" s="121" t="str">
        <f ca="1">IFERROR(IF(O207="","",IF(O207=301,"1",VLOOKUP(O207,IF(O207&lt;=100,'Enter Closet Order Here'!$F:$H,'Enter Additional Product Here'!$E:$G),IF(O207&lt;=100,3,2),FALSE))),"")</f>
        <v/>
      </c>
      <c r="Y207" s="122" t="str">
        <f ca="1">IFERROR(IF(O207="","",IF(O207=301,'Print Variations'!$D$5,VLOOKUP(O207,IF(O207&lt;=100,'Enter Closet Order Here'!$F:$L,'Enter Additional Product Here'!$E:$H),IF(O207&lt;=100,7,4),FALSE))),"")</f>
        <v/>
      </c>
      <c r="Z207" s="122" t="str">
        <f t="shared" ca="1" si="8"/>
        <v/>
      </c>
      <c r="AD207" s="65" t="s">
        <v>330</v>
      </c>
      <c r="AE207" s="65" t="s">
        <v>1401</v>
      </c>
    </row>
    <row r="208" spans="3:31">
      <c r="C208" s="43" t="str">
        <f ca="1">IF(C207&lt;'Print Variations'!$F$5,C207+1,IF(C207='Print Variations'!$F$5,IF('Print Variations'!$F$7=0,IF('Print Variations'!$D$5="$","",IF(IFERROR(MATCH(301,C$13:C207,0),0)&gt;0,"",301)),101),IF(C207&gt;='Print Variations'!$F$7,IF(OR('Print Variations'!$D$5="$",'Print Variations'!$D$5=0),"",IF(IFERROR(MATCH(301,C$13:C207,0),0)&gt;0,"",301)),C207+1)))</f>
        <v/>
      </c>
      <c r="D208" s="25" t="str">
        <f ca="1">IFERROR(IF(C208="","",IF(C208=301,"Sales Tax",VLOOKUP(C208,IF(C208&lt;=100,'Enter Closet Order Here'!$F:$H,'Enter Additional Product Here'!$E:$G),IF(C208&lt;=100,2,3),FALSE))),"")</f>
        <v/>
      </c>
      <c r="E208" s="219" t="str">
        <f ca="1">IFERROR(IF(IF(C208=301,"Sales Tax",VLOOKUP(D208,IF(C208&lt;=100,'Print Here'!$W:$X,'Enter Additional Product Here'!$G:$M),IF(C208&lt;=100,2,3),FALSE))=0,"",IF(C208=301,"Sales Tax",VLOOKUP(D208,IF(C208&lt;=100,'Print Here'!$W:$X,'Enter Additional Product Here'!$G:$M),IF(C208&lt;=100,2,3),FALSE))),"")</f>
        <v/>
      </c>
      <c r="F208" s="219"/>
      <c r="G208" s="219"/>
      <c r="H208" s="219"/>
      <c r="I208" s="219"/>
      <c r="J208" s="219"/>
      <c r="K208" s="121" t="str">
        <f ca="1">IFERROR(IF(C208="","",IF(C208=301,"1",VLOOKUP(C208,IF(C208&lt;=100,'Enter Closet Order Here'!$F:$H,'Enter Additional Product Here'!$E:$G),IF(C208&lt;=100,3,2),FALSE))),"")</f>
        <v/>
      </c>
      <c r="L208" s="122" t="str">
        <f ca="1">IFERROR(IF(C208=301,"",VLOOKUP(D208,IF(C208&lt;=100,'Enter Closet Order Here'!$Y:$Z,'Enter Additional Product Here'!$G:$H),IF(C208&lt;=100,2,2),FALSE)),"")</f>
        <v/>
      </c>
      <c r="M208" s="122" t="str">
        <f ca="1">IFERROR(IF(C208="","",IF(C208=301,'Print Variations'!$D$5,VLOOKUP(C208,IF(C208&lt;=100,'Enter Closet Order Here'!$F:$L,'Enter Additional Product Here'!$E:$H),IF(C208&lt;=100,7,4),FALSE))),"")</f>
        <v/>
      </c>
      <c r="N208" s="122" t="str">
        <f t="shared" ca="1" si="7"/>
        <v/>
      </c>
      <c r="O208" s="43" t="str">
        <f ca="1">IF(O207&lt;'Print Variations'!$F$5,O207+1,IF(O207='Print Variations'!$F$5,IF('Print Variations'!$F$7=0,IF('Print Variations'!$D$5="$","",IF(IFERROR(MATCH(301,O$13:O207,0),0)&gt;0,"",301)),101),IF(O207&gt;='Print Variations'!$F$7,IF(OR('Print Variations'!$D$5="$",'Print Variations'!$D$5=0),"",IF(IFERROR(MATCH(301,O$13:O207,0),0)&gt;0,"",301)),O207+1)))</f>
        <v/>
      </c>
      <c r="P208" s="25" t="str">
        <f ca="1">IFERROR(IF(O208="","",IF(O208=301,"Sales Tax",VLOOKUP(O208,IF(O208&lt;=100,'Enter Closet Order Here'!$F:$H,'Enter Additional Product Here'!$E:$G),IF(O208&lt;=100,2,3),FALSE))),"")</f>
        <v/>
      </c>
      <c r="Q208" s="219" t="str">
        <f ca="1">IFERROR(IF(IF(O208=301,"Sales Tax",VLOOKUP(P208,IF(O208&lt;=100,'Print Here'!$W:$X,'Enter Additional Product Here'!$G:$M),IF(O208&lt;=100,2,3),FALSE))=0,"",IF(O208=301,"Sales Tax",VLOOKUP(P208,IF(O208&lt;=100,'Print Here'!$W:$X,'Enter Additional Product Here'!$G:$M),IF(O208&lt;=100,2,3),FALSE))),"")</f>
        <v/>
      </c>
      <c r="R208" s="219"/>
      <c r="S208" s="219"/>
      <c r="T208" s="219"/>
      <c r="U208" s="219"/>
      <c r="V208" s="219"/>
      <c r="W208" s="219"/>
      <c r="X208" s="121" t="str">
        <f ca="1">IFERROR(IF(O208="","",IF(O208=301,"1",VLOOKUP(O208,IF(O208&lt;=100,'Enter Closet Order Here'!$F:$H,'Enter Additional Product Here'!$E:$G),IF(O208&lt;=100,3,2),FALSE))),"")</f>
        <v/>
      </c>
      <c r="Y208" s="122" t="str">
        <f ca="1">IFERROR(IF(O208="","",IF(O208=301,'Print Variations'!$D$5,VLOOKUP(O208,IF(O208&lt;=100,'Enter Closet Order Here'!$F:$L,'Enter Additional Product Here'!$E:$H),IF(O208&lt;=100,7,4),FALSE))),"")</f>
        <v/>
      </c>
      <c r="Z208" s="122" t="str">
        <f t="shared" ca="1" si="8"/>
        <v/>
      </c>
      <c r="AD208" s="65" t="s">
        <v>332</v>
      </c>
      <c r="AE208" s="65" t="s">
        <v>1402</v>
      </c>
    </row>
    <row r="209" spans="3:31">
      <c r="C209" s="43" t="str">
        <f ca="1">IF(C208&lt;'Print Variations'!$F$5,C208+1,IF(C208='Print Variations'!$F$5,IF('Print Variations'!$F$7=0,IF('Print Variations'!$D$5="$","",IF(IFERROR(MATCH(301,C$13:C208,0),0)&gt;0,"",301)),101),IF(C208&gt;='Print Variations'!$F$7,IF(OR('Print Variations'!$D$5="$",'Print Variations'!$D$5=0),"",IF(IFERROR(MATCH(301,C$13:C208,0),0)&gt;0,"",301)),C208+1)))</f>
        <v/>
      </c>
      <c r="D209" s="25" t="str">
        <f ca="1">IFERROR(IF(C209="","",IF(C209=301,"Sales Tax",VLOOKUP(C209,IF(C209&lt;=100,'Enter Closet Order Here'!$F:$H,'Enter Additional Product Here'!$E:$G),IF(C209&lt;=100,2,3),FALSE))),"")</f>
        <v/>
      </c>
      <c r="E209" s="219" t="str">
        <f ca="1">IFERROR(IF(IF(C209=301,"Sales Tax",VLOOKUP(D209,IF(C209&lt;=100,'Print Here'!$W:$X,'Enter Additional Product Here'!$G:$M),IF(C209&lt;=100,2,3),FALSE))=0,"",IF(C209=301,"Sales Tax",VLOOKUP(D209,IF(C209&lt;=100,'Print Here'!$W:$X,'Enter Additional Product Here'!$G:$M),IF(C209&lt;=100,2,3),FALSE))),"")</f>
        <v/>
      </c>
      <c r="F209" s="219"/>
      <c r="G209" s="219"/>
      <c r="H209" s="219"/>
      <c r="I209" s="219"/>
      <c r="J209" s="219"/>
      <c r="K209" s="121" t="str">
        <f ca="1">IFERROR(IF(C209="","",IF(C209=301,"1",VLOOKUP(C209,IF(C209&lt;=100,'Enter Closet Order Here'!$F:$H,'Enter Additional Product Here'!$E:$G),IF(C209&lt;=100,3,2),FALSE))),"")</f>
        <v/>
      </c>
      <c r="L209" s="122" t="str">
        <f ca="1">IFERROR(IF(C209=301,"",VLOOKUP(D209,IF(C209&lt;=100,'Enter Closet Order Here'!$Y:$Z,'Enter Additional Product Here'!$G:$H),IF(C209&lt;=100,2,2),FALSE)),"")</f>
        <v/>
      </c>
      <c r="M209" s="122" t="str">
        <f ca="1">IFERROR(IF(C209="","",IF(C209=301,'Print Variations'!$D$5,VLOOKUP(C209,IF(C209&lt;=100,'Enter Closet Order Here'!$F:$L,'Enter Additional Product Here'!$E:$H),IF(C209&lt;=100,7,4),FALSE))),"")</f>
        <v/>
      </c>
      <c r="N209" s="122" t="str">
        <f t="shared" ca="1" si="7"/>
        <v/>
      </c>
      <c r="O209" s="43" t="str">
        <f ca="1">IF(O208&lt;'Print Variations'!$F$5,O208+1,IF(O208='Print Variations'!$F$5,IF('Print Variations'!$F$7=0,IF('Print Variations'!$D$5="$","",IF(IFERROR(MATCH(301,O$13:O208,0),0)&gt;0,"",301)),101),IF(O208&gt;='Print Variations'!$F$7,IF(OR('Print Variations'!$D$5="$",'Print Variations'!$D$5=0),"",IF(IFERROR(MATCH(301,O$13:O208,0),0)&gt;0,"",301)),O208+1)))</f>
        <v/>
      </c>
      <c r="P209" s="25" t="str">
        <f ca="1">IFERROR(IF(O209="","",IF(O209=301,"Sales Tax",VLOOKUP(O209,IF(O209&lt;=100,'Enter Closet Order Here'!$F:$H,'Enter Additional Product Here'!$E:$G),IF(O209&lt;=100,2,3),FALSE))),"")</f>
        <v/>
      </c>
      <c r="Q209" s="219" t="str">
        <f ca="1">IFERROR(IF(IF(O209=301,"Sales Tax",VLOOKUP(P209,IF(O209&lt;=100,'Print Here'!$W:$X,'Enter Additional Product Here'!$G:$M),IF(O209&lt;=100,2,3),FALSE))=0,"",IF(O209=301,"Sales Tax",VLOOKUP(P209,IF(O209&lt;=100,'Print Here'!$W:$X,'Enter Additional Product Here'!$G:$M),IF(O209&lt;=100,2,3),FALSE))),"")</f>
        <v/>
      </c>
      <c r="R209" s="219"/>
      <c r="S209" s="219"/>
      <c r="T209" s="219"/>
      <c r="U209" s="219"/>
      <c r="V209" s="219"/>
      <c r="W209" s="219"/>
      <c r="X209" s="121" t="str">
        <f ca="1">IFERROR(IF(O209="","",IF(O209=301,"1",VLOOKUP(O209,IF(O209&lt;=100,'Enter Closet Order Here'!$F:$H,'Enter Additional Product Here'!$E:$G),IF(O209&lt;=100,3,2),FALSE))),"")</f>
        <v/>
      </c>
      <c r="Y209" s="122" t="str">
        <f ca="1">IFERROR(IF(O209="","",IF(O209=301,'Print Variations'!$D$5,VLOOKUP(O209,IF(O209&lt;=100,'Enter Closet Order Here'!$F:$L,'Enter Additional Product Here'!$E:$H),IF(O209&lt;=100,7,4),FALSE))),"")</f>
        <v/>
      </c>
      <c r="Z209" s="122" t="str">
        <f t="shared" ca="1" si="8"/>
        <v/>
      </c>
      <c r="AD209" s="65" t="s">
        <v>334</v>
      </c>
      <c r="AE209" s="65" t="s">
        <v>1403</v>
      </c>
    </row>
    <row r="210" spans="3:31">
      <c r="C210" s="43" t="str">
        <f ca="1">IF(C209&lt;'Print Variations'!$F$5,C209+1,IF(C209='Print Variations'!$F$5,IF('Print Variations'!$F$7=0,IF('Print Variations'!$D$5="$","",IF(IFERROR(MATCH(301,C$13:C209,0),0)&gt;0,"",301)),101),IF(C209&gt;='Print Variations'!$F$7,IF(OR('Print Variations'!$D$5="$",'Print Variations'!$D$5=0),"",IF(IFERROR(MATCH(301,C$13:C209,0),0)&gt;0,"",301)),C209+1)))</f>
        <v/>
      </c>
      <c r="D210" s="25" t="str">
        <f ca="1">IFERROR(IF(C210="","",IF(C210=301,"Sales Tax",VLOOKUP(C210,IF(C210&lt;=100,'Enter Closet Order Here'!$F:$H,'Enter Additional Product Here'!$E:$G),IF(C210&lt;=100,2,3),FALSE))),"")</f>
        <v/>
      </c>
      <c r="E210" s="219" t="str">
        <f ca="1">IFERROR(IF(IF(C210=301,"Sales Tax",VLOOKUP(D210,IF(C210&lt;=100,'Print Here'!$W:$X,'Enter Additional Product Here'!$G:$M),IF(C210&lt;=100,2,3),FALSE))=0,"",IF(C210=301,"Sales Tax",VLOOKUP(D210,IF(C210&lt;=100,'Print Here'!$W:$X,'Enter Additional Product Here'!$G:$M),IF(C210&lt;=100,2,3),FALSE))),"")</f>
        <v/>
      </c>
      <c r="F210" s="219"/>
      <c r="G210" s="219"/>
      <c r="H210" s="219"/>
      <c r="I210" s="219"/>
      <c r="J210" s="219"/>
      <c r="K210" s="121" t="str">
        <f ca="1">IFERROR(IF(C210="","",IF(C210=301,"1",VLOOKUP(C210,IF(C210&lt;=100,'Enter Closet Order Here'!$F:$H,'Enter Additional Product Here'!$E:$G),IF(C210&lt;=100,3,2),FALSE))),"")</f>
        <v/>
      </c>
      <c r="L210" s="122" t="str">
        <f ca="1">IFERROR(IF(C210=301,"",VLOOKUP(D210,IF(C210&lt;=100,'Enter Closet Order Here'!$Y:$Z,'Enter Additional Product Here'!$G:$H),IF(C210&lt;=100,2,2),FALSE)),"")</f>
        <v/>
      </c>
      <c r="M210" s="122" t="str">
        <f ca="1">IFERROR(IF(C210="","",IF(C210=301,'Print Variations'!$D$5,VLOOKUP(C210,IF(C210&lt;=100,'Enter Closet Order Here'!$F:$L,'Enter Additional Product Here'!$E:$H),IF(C210&lt;=100,7,4),FALSE))),"")</f>
        <v/>
      </c>
      <c r="N210" s="122" t="str">
        <f t="shared" ca="1" si="7"/>
        <v/>
      </c>
      <c r="O210" s="43" t="str">
        <f ca="1">IF(O209&lt;'Print Variations'!$F$5,O209+1,IF(O209='Print Variations'!$F$5,IF('Print Variations'!$F$7=0,IF('Print Variations'!$D$5="$","",IF(IFERROR(MATCH(301,O$13:O209,0),0)&gt;0,"",301)),101),IF(O209&gt;='Print Variations'!$F$7,IF(OR('Print Variations'!$D$5="$",'Print Variations'!$D$5=0),"",IF(IFERROR(MATCH(301,O$13:O209,0),0)&gt;0,"",301)),O209+1)))</f>
        <v/>
      </c>
      <c r="P210" s="25" t="str">
        <f ca="1">IFERROR(IF(O210="","",IF(O210=301,"Sales Tax",VLOOKUP(O210,IF(O210&lt;=100,'Enter Closet Order Here'!$F:$H,'Enter Additional Product Here'!$E:$G),IF(O210&lt;=100,2,3),FALSE))),"")</f>
        <v/>
      </c>
      <c r="Q210" s="219" t="str">
        <f ca="1">IFERROR(IF(IF(O210=301,"Sales Tax",VLOOKUP(P210,IF(O210&lt;=100,'Print Here'!$W:$X,'Enter Additional Product Here'!$G:$M),IF(O210&lt;=100,2,3),FALSE))=0,"",IF(O210=301,"Sales Tax",VLOOKUP(P210,IF(O210&lt;=100,'Print Here'!$W:$X,'Enter Additional Product Here'!$G:$M),IF(O210&lt;=100,2,3),FALSE))),"")</f>
        <v/>
      </c>
      <c r="R210" s="219"/>
      <c r="S210" s="219"/>
      <c r="T210" s="219"/>
      <c r="U210" s="219"/>
      <c r="V210" s="219"/>
      <c r="W210" s="219"/>
      <c r="X210" s="121" t="str">
        <f ca="1">IFERROR(IF(O210="","",IF(O210=301,"1",VLOOKUP(O210,IF(O210&lt;=100,'Enter Closet Order Here'!$F:$H,'Enter Additional Product Here'!$E:$G),IF(O210&lt;=100,3,2),FALSE))),"")</f>
        <v/>
      </c>
      <c r="Y210" s="122" t="str">
        <f ca="1">IFERROR(IF(O210="","",IF(O210=301,'Print Variations'!$D$5,VLOOKUP(O210,IF(O210&lt;=100,'Enter Closet Order Here'!$F:$L,'Enter Additional Product Here'!$E:$H),IF(O210&lt;=100,7,4),FALSE))),"")</f>
        <v/>
      </c>
      <c r="Z210" s="122" t="str">
        <f t="shared" ca="1" si="8"/>
        <v/>
      </c>
      <c r="AD210" s="65" t="s">
        <v>336</v>
      </c>
      <c r="AE210" s="65" t="s">
        <v>1404</v>
      </c>
    </row>
    <row r="211" spans="3:31">
      <c r="C211" s="43" t="str">
        <f ca="1">IF(C210&lt;'Print Variations'!$F$5,C210+1,IF(C210='Print Variations'!$F$5,IF('Print Variations'!$F$7=0,IF('Print Variations'!$D$5="$","",IF(IFERROR(MATCH(301,C$13:C210,0),0)&gt;0,"",301)),101),IF(C210&gt;='Print Variations'!$F$7,IF(OR('Print Variations'!$D$5="$",'Print Variations'!$D$5=0),"",IF(IFERROR(MATCH(301,C$13:C210,0),0)&gt;0,"",301)),C210+1)))</f>
        <v/>
      </c>
      <c r="D211" s="25" t="str">
        <f ca="1">IFERROR(IF(C211="","",IF(C211=301,"Sales Tax",VLOOKUP(C211,IF(C211&lt;=100,'Enter Closet Order Here'!$F:$H,'Enter Additional Product Here'!$E:$G),IF(C211&lt;=100,2,3),FALSE))),"")</f>
        <v/>
      </c>
      <c r="E211" s="219" t="str">
        <f ca="1">IFERROR(IF(IF(C211=301,"Sales Tax",VLOOKUP(D211,IF(C211&lt;=100,'Print Here'!$W:$X,'Enter Additional Product Here'!$G:$M),IF(C211&lt;=100,2,3),FALSE))=0,"",IF(C211=301,"Sales Tax",VLOOKUP(D211,IF(C211&lt;=100,'Print Here'!$W:$X,'Enter Additional Product Here'!$G:$M),IF(C211&lt;=100,2,3),FALSE))),"")</f>
        <v/>
      </c>
      <c r="F211" s="219"/>
      <c r="G211" s="219"/>
      <c r="H211" s="219"/>
      <c r="I211" s="219"/>
      <c r="J211" s="219"/>
      <c r="K211" s="121" t="str">
        <f ca="1">IFERROR(IF(C211="","",IF(C211=301,"1",VLOOKUP(C211,IF(C211&lt;=100,'Enter Closet Order Here'!$F:$H,'Enter Additional Product Here'!$E:$G),IF(C211&lt;=100,3,2),FALSE))),"")</f>
        <v/>
      </c>
      <c r="L211" s="122" t="str">
        <f ca="1">IFERROR(IF(C211=301,"",VLOOKUP(D211,IF(C211&lt;=100,'Enter Closet Order Here'!$Y:$Z,'Enter Additional Product Here'!$G:$H),IF(C211&lt;=100,2,2),FALSE)),"")</f>
        <v/>
      </c>
      <c r="M211" s="122" t="str">
        <f ca="1">IFERROR(IF(C211="","",IF(C211=301,'Print Variations'!$D$5,VLOOKUP(C211,IF(C211&lt;=100,'Enter Closet Order Here'!$F:$L,'Enter Additional Product Here'!$E:$H),IF(C211&lt;=100,7,4),FALSE))),"")</f>
        <v/>
      </c>
      <c r="N211" s="122" t="str">
        <f t="shared" ca="1" si="7"/>
        <v/>
      </c>
      <c r="O211" s="43" t="str">
        <f ca="1">IF(O210&lt;'Print Variations'!$F$5,O210+1,IF(O210='Print Variations'!$F$5,IF('Print Variations'!$F$7=0,IF('Print Variations'!$D$5="$","",IF(IFERROR(MATCH(301,O$13:O210,0),0)&gt;0,"",301)),101),IF(O210&gt;='Print Variations'!$F$7,IF(OR('Print Variations'!$D$5="$",'Print Variations'!$D$5=0),"",IF(IFERROR(MATCH(301,O$13:O210,0),0)&gt;0,"",301)),O210+1)))</f>
        <v/>
      </c>
      <c r="P211" s="25" t="str">
        <f ca="1">IFERROR(IF(O211="","",IF(O211=301,"Sales Tax",VLOOKUP(O211,IF(O211&lt;=100,'Enter Closet Order Here'!$F:$H,'Enter Additional Product Here'!$E:$G),IF(O211&lt;=100,2,3),FALSE))),"")</f>
        <v/>
      </c>
      <c r="Q211" s="219" t="str">
        <f ca="1">IFERROR(IF(IF(O211=301,"Sales Tax",VLOOKUP(P211,IF(O211&lt;=100,'Print Here'!$W:$X,'Enter Additional Product Here'!$G:$M),IF(O211&lt;=100,2,3),FALSE))=0,"",IF(O211=301,"Sales Tax",VLOOKUP(P211,IF(O211&lt;=100,'Print Here'!$W:$X,'Enter Additional Product Here'!$G:$M),IF(O211&lt;=100,2,3),FALSE))),"")</f>
        <v/>
      </c>
      <c r="R211" s="219"/>
      <c r="S211" s="219"/>
      <c r="T211" s="219"/>
      <c r="U211" s="219"/>
      <c r="V211" s="219"/>
      <c r="W211" s="219"/>
      <c r="X211" s="121" t="str">
        <f ca="1">IFERROR(IF(O211="","",IF(O211=301,"1",VLOOKUP(O211,IF(O211&lt;=100,'Enter Closet Order Here'!$F:$H,'Enter Additional Product Here'!$E:$G),IF(O211&lt;=100,3,2),FALSE))),"")</f>
        <v/>
      </c>
      <c r="Y211" s="122" t="str">
        <f ca="1">IFERROR(IF(O211="","",IF(O211=301,'Print Variations'!$D$5,VLOOKUP(O211,IF(O211&lt;=100,'Enter Closet Order Here'!$F:$L,'Enter Additional Product Here'!$E:$H),IF(O211&lt;=100,7,4),FALSE))),"")</f>
        <v/>
      </c>
      <c r="Z211" s="122" t="str">
        <f t="shared" ca="1" si="8"/>
        <v/>
      </c>
      <c r="AD211" s="65" t="s">
        <v>338</v>
      </c>
      <c r="AE211" s="65" t="s">
        <v>1405</v>
      </c>
    </row>
    <row r="212" spans="3:31">
      <c r="C212" s="43" t="str">
        <f ca="1">IF(C211&lt;'Print Variations'!$F$5,C211+1,IF(C211='Print Variations'!$F$5,IF('Print Variations'!$F$7=0,IF('Print Variations'!$D$5="$","",IF(IFERROR(MATCH(301,C$13:C211,0),0)&gt;0,"",301)),101),IF(C211&gt;='Print Variations'!$F$7,IF(OR('Print Variations'!$D$5="$",'Print Variations'!$D$5=0),"",IF(IFERROR(MATCH(301,C$13:C211,0),0)&gt;0,"",301)),C211+1)))</f>
        <v/>
      </c>
      <c r="D212" s="25" t="str">
        <f ca="1">IFERROR(IF(C212="","",IF(C212=301,"Sales Tax",VLOOKUP(C212,IF(C212&lt;=100,'Enter Closet Order Here'!$F:$H,'Enter Additional Product Here'!$E:$G),IF(C212&lt;=100,2,3),FALSE))),"")</f>
        <v/>
      </c>
      <c r="E212" s="219" t="str">
        <f ca="1">IFERROR(IF(IF(C212=301,"Sales Tax",VLOOKUP(D212,IF(C212&lt;=100,'Print Here'!$W:$X,'Enter Additional Product Here'!$G:$M),IF(C212&lt;=100,2,3),FALSE))=0,"",IF(C212=301,"Sales Tax",VLOOKUP(D212,IF(C212&lt;=100,'Print Here'!$W:$X,'Enter Additional Product Here'!$G:$M),IF(C212&lt;=100,2,3),FALSE))),"")</f>
        <v/>
      </c>
      <c r="F212" s="219"/>
      <c r="G212" s="219"/>
      <c r="H212" s="219"/>
      <c r="I212" s="219"/>
      <c r="J212" s="219"/>
      <c r="K212" s="121" t="str">
        <f ca="1">IFERROR(IF(C212="","",IF(C212=301,"1",VLOOKUP(C212,IF(C212&lt;=100,'Enter Closet Order Here'!$F:$H,'Enter Additional Product Here'!$E:$G),IF(C212&lt;=100,3,2),FALSE))),"")</f>
        <v/>
      </c>
      <c r="L212" s="122" t="str">
        <f ca="1">IFERROR(IF(C212=301,"",VLOOKUP(D212,IF(C212&lt;=100,'Enter Closet Order Here'!$Y:$Z,'Enter Additional Product Here'!$G:$H),IF(C212&lt;=100,2,2),FALSE)),"")</f>
        <v/>
      </c>
      <c r="M212" s="122" t="str">
        <f ca="1">IFERROR(IF(C212="","",IF(C212=301,'Print Variations'!$D$5,VLOOKUP(C212,IF(C212&lt;=100,'Enter Closet Order Here'!$F:$L,'Enter Additional Product Here'!$E:$H),IF(C212&lt;=100,7,4),FALSE))),"")</f>
        <v/>
      </c>
      <c r="N212" s="122" t="str">
        <f t="shared" ca="1" si="7"/>
        <v/>
      </c>
      <c r="O212" s="43" t="str">
        <f ca="1">IF(O211&lt;'Print Variations'!$F$5,O211+1,IF(O211='Print Variations'!$F$5,IF('Print Variations'!$F$7=0,IF('Print Variations'!$D$5="$","",IF(IFERROR(MATCH(301,O$13:O211,0),0)&gt;0,"",301)),101),IF(O211&gt;='Print Variations'!$F$7,IF(OR('Print Variations'!$D$5="$",'Print Variations'!$D$5=0),"",IF(IFERROR(MATCH(301,O$13:O211,0),0)&gt;0,"",301)),O211+1)))</f>
        <v/>
      </c>
      <c r="P212" s="25" t="str">
        <f ca="1">IFERROR(IF(O212="","",IF(O212=301,"Sales Tax",VLOOKUP(O212,IF(O212&lt;=100,'Enter Closet Order Here'!$F:$H,'Enter Additional Product Here'!$E:$G),IF(O212&lt;=100,2,3),FALSE))),"")</f>
        <v/>
      </c>
      <c r="Q212" s="219" t="str">
        <f ca="1">IFERROR(IF(IF(O212=301,"Sales Tax",VLOOKUP(P212,IF(O212&lt;=100,'Print Here'!$W:$X,'Enter Additional Product Here'!$G:$M),IF(O212&lt;=100,2,3),FALSE))=0,"",IF(O212=301,"Sales Tax",VLOOKUP(P212,IF(O212&lt;=100,'Print Here'!$W:$X,'Enter Additional Product Here'!$G:$M),IF(O212&lt;=100,2,3),FALSE))),"")</f>
        <v/>
      </c>
      <c r="R212" s="219"/>
      <c r="S212" s="219"/>
      <c r="T212" s="219"/>
      <c r="U212" s="219"/>
      <c r="V212" s="219"/>
      <c r="W212" s="219"/>
      <c r="X212" s="121" t="str">
        <f ca="1">IFERROR(IF(O212="","",IF(O212=301,"1",VLOOKUP(O212,IF(O212&lt;=100,'Enter Closet Order Here'!$F:$H,'Enter Additional Product Here'!$E:$G),IF(O212&lt;=100,3,2),FALSE))),"")</f>
        <v/>
      </c>
      <c r="Y212" s="122" t="str">
        <f ca="1">IFERROR(IF(O212="","",IF(O212=301,'Print Variations'!$D$5,VLOOKUP(O212,IF(O212&lt;=100,'Enter Closet Order Here'!$F:$L,'Enter Additional Product Here'!$E:$H),IF(O212&lt;=100,7,4),FALSE))),"")</f>
        <v/>
      </c>
      <c r="Z212" s="122" t="str">
        <f t="shared" ca="1" si="8"/>
        <v/>
      </c>
      <c r="AD212" s="65" t="s">
        <v>340</v>
      </c>
      <c r="AE212" s="65" t="s">
        <v>1312</v>
      </c>
    </row>
    <row r="213" spans="3:31">
      <c r="C213" s="43" t="str">
        <f ca="1">IF(C212&lt;'Print Variations'!$F$5,C212+1,IF(C212='Print Variations'!$F$5,IF('Print Variations'!$F$7=0,IF('Print Variations'!$D$5="$","",IF(IFERROR(MATCH(301,C$13:C212,0),0)&gt;0,"",301)),101),IF(C212&gt;='Print Variations'!$F$7,IF(OR('Print Variations'!$D$5="$",'Print Variations'!$D$5=0),"",IF(IFERROR(MATCH(301,C$13:C212,0),0)&gt;0,"",301)),C212+1)))</f>
        <v/>
      </c>
      <c r="D213" s="25" t="str">
        <f ca="1">IFERROR(IF(C213="","",IF(C213=301,"Sales Tax",VLOOKUP(C213,IF(C213&lt;=100,'Enter Closet Order Here'!$F:$H,'Enter Additional Product Here'!$E:$G),IF(C213&lt;=100,2,3),FALSE))),"")</f>
        <v/>
      </c>
      <c r="E213" s="219" t="str">
        <f ca="1">IFERROR(IF(IF(C213=301,"Sales Tax",VLOOKUP(D213,IF(C213&lt;=100,'Print Here'!$W:$X,'Enter Additional Product Here'!$G:$M),IF(C213&lt;=100,2,3),FALSE))=0,"",IF(C213=301,"Sales Tax",VLOOKUP(D213,IF(C213&lt;=100,'Print Here'!$W:$X,'Enter Additional Product Here'!$G:$M),IF(C213&lt;=100,2,3),FALSE))),"")</f>
        <v/>
      </c>
      <c r="F213" s="219"/>
      <c r="G213" s="219"/>
      <c r="H213" s="219"/>
      <c r="I213" s="219"/>
      <c r="J213" s="219"/>
      <c r="K213" s="121" t="str">
        <f ca="1">IFERROR(IF(C213="","",IF(C213=301,"1",VLOOKUP(C213,IF(C213&lt;=100,'Enter Closet Order Here'!$F:$H,'Enter Additional Product Here'!$E:$G),IF(C213&lt;=100,3,2),FALSE))),"")</f>
        <v/>
      </c>
      <c r="L213" s="122" t="str">
        <f ca="1">IFERROR(IF(C213=301,"",VLOOKUP(D213,IF(C213&lt;=100,'Enter Closet Order Here'!$Y:$Z,'Enter Additional Product Here'!$G:$H),IF(C213&lt;=100,2,2),FALSE)),"")</f>
        <v/>
      </c>
      <c r="M213" s="122" t="str">
        <f ca="1">IFERROR(IF(C213="","",IF(C213=301,'Print Variations'!$D$5,VLOOKUP(C213,IF(C213&lt;=100,'Enter Closet Order Here'!$F:$L,'Enter Additional Product Here'!$E:$H),IF(C213&lt;=100,7,4),FALSE))),"")</f>
        <v/>
      </c>
      <c r="N213" s="122" t="str">
        <f t="shared" ca="1" si="7"/>
        <v/>
      </c>
      <c r="O213" s="43" t="str">
        <f ca="1">IF(O212&lt;'Print Variations'!$F$5,O212+1,IF(O212='Print Variations'!$F$5,IF('Print Variations'!$F$7=0,IF('Print Variations'!$D$5="$","",IF(IFERROR(MATCH(301,O$13:O212,0),0)&gt;0,"",301)),101),IF(O212&gt;='Print Variations'!$F$7,IF(OR('Print Variations'!$D$5="$",'Print Variations'!$D$5=0),"",IF(IFERROR(MATCH(301,O$13:O212,0),0)&gt;0,"",301)),O212+1)))</f>
        <v/>
      </c>
      <c r="P213" s="25" t="str">
        <f ca="1">IFERROR(IF(O213="","",IF(O213=301,"Sales Tax",VLOOKUP(O213,IF(O213&lt;=100,'Enter Closet Order Here'!$F:$H,'Enter Additional Product Here'!$E:$G),IF(O213&lt;=100,2,3),FALSE))),"")</f>
        <v/>
      </c>
      <c r="Q213" s="219" t="str">
        <f ca="1">IFERROR(IF(IF(O213=301,"Sales Tax",VLOOKUP(P213,IF(O213&lt;=100,'Print Here'!$W:$X,'Enter Additional Product Here'!$G:$M),IF(O213&lt;=100,2,3),FALSE))=0,"",IF(O213=301,"Sales Tax",VLOOKUP(P213,IF(O213&lt;=100,'Print Here'!$W:$X,'Enter Additional Product Here'!$G:$M),IF(O213&lt;=100,2,3),FALSE))),"")</f>
        <v/>
      </c>
      <c r="R213" s="219"/>
      <c r="S213" s="219"/>
      <c r="T213" s="219"/>
      <c r="U213" s="219"/>
      <c r="V213" s="219"/>
      <c r="W213" s="219"/>
      <c r="X213" s="121" t="str">
        <f ca="1">IFERROR(IF(O213="","",IF(O213=301,"1",VLOOKUP(O213,IF(O213&lt;=100,'Enter Closet Order Here'!$F:$H,'Enter Additional Product Here'!$E:$G),IF(O213&lt;=100,3,2),FALSE))),"")</f>
        <v/>
      </c>
      <c r="Y213" s="122" t="str">
        <f ca="1">IFERROR(IF(O213="","",IF(O213=301,'Print Variations'!$D$5,VLOOKUP(O213,IF(O213&lt;=100,'Enter Closet Order Here'!$F:$L,'Enter Additional Product Here'!$E:$H),IF(O213&lt;=100,7,4),FALSE))),"")</f>
        <v/>
      </c>
      <c r="Z213" s="122" t="str">
        <f t="shared" ca="1" si="8"/>
        <v/>
      </c>
      <c r="AD213" s="65" t="s">
        <v>342</v>
      </c>
      <c r="AE213" s="65" t="s">
        <v>1313</v>
      </c>
    </row>
    <row r="214" spans="3:31">
      <c r="AD214" s="65" t="s">
        <v>344</v>
      </c>
      <c r="AE214" s="65" t="s">
        <v>1314</v>
      </c>
    </row>
    <row r="215" spans="3:31">
      <c r="AD215" s="65" t="s">
        <v>346</v>
      </c>
      <c r="AE215" s="65" t="s">
        <v>1315</v>
      </c>
    </row>
    <row r="216" spans="3:31">
      <c r="AD216" s="65" t="s">
        <v>348</v>
      </c>
      <c r="AE216" s="65" t="s">
        <v>1406</v>
      </c>
    </row>
    <row r="217" spans="3:31">
      <c r="AD217" s="65" t="s">
        <v>350</v>
      </c>
      <c r="AE217" s="65" t="s">
        <v>1407</v>
      </c>
    </row>
    <row r="218" spans="3:31">
      <c r="AD218" s="65" t="s">
        <v>352</v>
      </c>
      <c r="AE218" s="65" t="s">
        <v>1408</v>
      </c>
    </row>
    <row r="219" spans="3:31">
      <c r="AD219" s="65" t="s">
        <v>354</v>
      </c>
      <c r="AE219" s="65" t="s">
        <v>1409</v>
      </c>
    </row>
    <row r="220" spans="3:31">
      <c r="AD220" s="65" t="s">
        <v>356</v>
      </c>
      <c r="AE220" s="65" t="s">
        <v>1410</v>
      </c>
    </row>
    <row r="221" spans="3:31">
      <c r="AD221" s="65" t="s">
        <v>358</v>
      </c>
      <c r="AE221" s="65" t="s">
        <v>1411</v>
      </c>
    </row>
    <row r="222" spans="3:31">
      <c r="AD222" s="65" t="s">
        <v>703</v>
      </c>
      <c r="AE222" s="65" t="s">
        <v>1412</v>
      </c>
    </row>
    <row r="223" spans="3:31">
      <c r="AD223" s="65" t="s">
        <v>360</v>
      </c>
      <c r="AE223" s="65" t="s">
        <v>1413</v>
      </c>
    </row>
    <row r="224" spans="3:31">
      <c r="AD224" s="65" t="s">
        <v>100</v>
      </c>
      <c r="AE224" s="65" t="s">
        <v>1414</v>
      </c>
    </row>
    <row r="225" spans="30:31">
      <c r="AD225" s="65" t="s">
        <v>106</v>
      </c>
      <c r="AE225" s="65" t="s">
        <v>1415</v>
      </c>
    </row>
    <row r="226" spans="30:31">
      <c r="AD226" s="65" t="s">
        <v>111</v>
      </c>
      <c r="AE226" s="65" t="s">
        <v>1416</v>
      </c>
    </row>
    <row r="227" spans="30:31">
      <c r="AD227" s="65" t="s">
        <v>114</v>
      </c>
      <c r="AE227" s="65" t="s">
        <v>1417</v>
      </c>
    </row>
    <row r="228" spans="30:31">
      <c r="AD228" s="65" t="s">
        <v>129</v>
      </c>
      <c r="AE228" s="65" t="s">
        <v>1418</v>
      </c>
    </row>
    <row r="229" spans="30:31">
      <c r="AD229" s="65" t="s">
        <v>133</v>
      </c>
      <c r="AE229" s="65" t="s">
        <v>1419</v>
      </c>
    </row>
    <row r="230" spans="30:31">
      <c r="AD230" s="65" t="s">
        <v>185</v>
      </c>
      <c r="AE230" s="65" t="s">
        <v>1420</v>
      </c>
    </row>
    <row r="231" spans="30:31">
      <c r="AD231" s="65" t="s">
        <v>188</v>
      </c>
      <c r="AE231" s="65" t="s">
        <v>1421</v>
      </c>
    </row>
    <row r="232" spans="30:31">
      <c r="AD232" s="65" t="s">
        <v>191</v>
      </c>
      <c r="AE232" s="65" t="s">
        <v>1422</v>
      </c>
    </row>
    <row r="233" spans="30:31">
      <c r="AD233" s="65" t="s">
        <v>194</v>
      </c>
      <c r="AE233" s="65" t="s">
        <v>1423</v>
      </c>
    </row>
    <row r="234" spans="30:31">
      <c r="AD234" s="65" t="s">
        <v>137</v>
      </c>
      <c r="AE234" s="65" t="s">
        <v>1424</v>
      </c>
    </row>
    <row r="235" spans="30:31">
      <c r="AD235" s="65" t="s">
        <v>1425</v>
      </c>
      <c r="AE235" s="65" t="s">
        <v>1426</v>
      </c>
    </row>
    <row r="236" spans="30:31">
      <c r="AD236" s="65" t="s">
        <v>1427</v>
      </c>
      <c r="AE236" s="65" t="s">
        <v>1428</v>
      </c>
    </row>
    <row r="237" spans="30:31">
      <c r="AD237" s="65" t="s">
        <v>1429</v>
      </c>
      <c r="AE237" s="65" t="s">
        <v>1428</v>
      </c>
    </row>
    <row r="238" spans="30:31">
      <c r="AD238" s="65" t="s">
        <v>152</v>
      </c>
      <c r="AE238" s="65" t="s">
        <v>1430</v>
      </c>
    </row>
    <row r="239" spans="30:31">
      <c r="AD239" s="65" t="s">
        <v>149</v>
      </c>
      <c r="AE239" s="65" t="s">
        <v>1431</v>
      </c>
    </row>
    <row r="240" spans="30:31">
      <c r="AD240" s="65" t="s">
        <v>155</v>
      </c>
      <c r="AE240" s="65" t="s">
        <v>1432</v>
      </c>
    </row>
    <row r="241" spans="30:31">
      <c r="AD241" s="65" t="s">
        <v>158</v>
      </c>
      <c r="AE241" s="65" t="s">
        <v>1432</v>
      </c>
    </row>
    <row r="242" spans="30:31">
      <c r="AD242" s="65" t="s">
        <v>164</v>
      </c>
      <c r="AE242" s="65" t="s">
        <v>1433</v>
      </c>
    </row>
    <row r="243" spans="30:31">
      <c r="AD243" s="65" t="s">
        <v>161</v>
      </c>
      <c r="AE243" s="65" t="s">
        <v>1434</v>
      </c>
    </row>
    <row r="244" spans="30:31">
      <c r="AD244" s="65" t="s">
        <v>170</v>
      </c>
      <c r="AE244" s="65" t="s">
        <v>1435</v>
      </c>
    </row>
    <row r="245" spans="30:31">
      <c r="AD245" s="65" t="s">
        <v>167</v>
      </c>
      <c r="AE245" s="65" t="s">
        <v>1436</v>
      </c>
    </row>
    <row r="246" spans="30:31">
      <c r="AD246" s="65" t="s">
        <v>173</v>
      </c>
      <c r="AE246" s="65" t="s">
        <v>1437</v>
      </c>
    </row>
    <row r="247" spans="30:31">
      <c r="AD247" s="65" t="s">
        <v>176</v>
      </c>
      <c r="AE247" s="65" t="s">
        <v>1438</v>
      </c>
    </row>
    <row r="248" spans="30:31">
      <c r="AD248" s="65" t="s">
        <v>182</v>
      </c>
      <c r="AE248" s="65" t="s">
        <v>1439</v>
      </c>
    </row>
    <row r="249" spans="30:31">
      <c r="AD249" s="65" t="s">
        <v>179</v>
      </c>
      <c r="AE249" s="65" t="s">
        <v>1440</v>
      </c>
    </row>
    <row r="250" spans="30:31">
      <c r="AD250" s="65" t="s">
        <v>704</v>
      </c>
      <c r="AE250" s="65" t="s">
        <v>1441</v>
      </c>
    </row>
    <row r="251" spans="30:31">
      <c r="AD251" s="65" t="s">
        <v>705</v>
      </c>
      <c r="AE251" s="65" t="s">
        <v>1442</v>
      </c>
    </row>
    <row r="252" spans="30:31">
      <c r="AD252" s="65" t="s">
        <v>706</v>
      </c>
      <c r="AE252" s="65" t="s">
        <v>1443</v>
      </c>
    </row>
    <row r="253" spans="30:31">
      <c r="AD253" s="65" t="s">
        <v>707</v>
      </c>
      <c r="AE253" s="65" t="s">
        <v>1444</v>
      </c>
    </row>
    <row r="254" spans="30:31">
      <c r="AD254" s="65" t="s">
        <v>708</v>
      </c>
      <c r="AE254" s="65" t="s">
        <v>1445</v>
      </c>
    </row>
    <row r="255" spans="30:31">
      <c r="AD255" s="65" t="s">
        <v>709</v>
      </c>
      <c r="AE255" s="65" t="s">
        <v>1446</v>
      </c>
    </row>
    <row r="256" spans="30:31">
      <c r="AD256" s="65" t="s">
        <v>710</v>
      </c>
      <c r="AE256" s="65" t="s">
        <v>1447</v>
      </c>
    </row>
    <row r="257" spans="30:31">
      <c r="AD257" s="65" t="s">
        <v>711</v>
      </c>
      <c r="AE257" s="65" t="s">
        <v>1448</v>
      </c>
    </row>
    <row r="258" spans="30:31">
      <c r="AD258" s="65" t="s">
        <v>712</v>
      </c>
      <c r="AE258" s="65" t="s">
        <v>1449</v>
      </c>
    </row>
    <row r="259" spans="30:31">
      <c r="AD259" s="65" t="s">
        <v>713</v>
      </c>
      <c r="AE259" s="65" t="s">
        <v>1450</v>
      </c>
    </row>
    <row r="260" spans="30:31">
      <c r="AD260" s="65" t="s">
        <v>714</v>
      </c>
      <c r="AE260" s="65" t="s">
        <v>1451</v>
      </c>
    </row>
    <row r="261" spans="30:31">
      <c r="AD261" s="65" t="s">
        <v>715</v>
      </c>
      <c r="AE261" s="65" t="s">
        <v>1452</v>
      </c>
    </row>
    <row r="262" spans="30:31">
      <c r="AD262" s="65" t="s">
        <v>716</v>
      </c>
      <c r="AE262" s="65" t="s">
        <v>1453</v>
      </c>
    </row>
    <row r="263" spans="30:31">
      <c r="AD263" s="65" t="s">
        <v>717</v>
      </c>
      <c r="AE263" s="65" t="s">
        <v>1454</v>
      </c>
    </row>
    <row r="264" spans="30:31">
      <c r="AD264" s="65" t="s">
        <v>718</v>
      </c>
      <c r="AE264" s="65" t="s">
        <v>1455</v>
      </c>
    </row>
    <row r="265" spans="30:31">
      <c r="AD265" s="65" t="s">
        <v>719</v>
      </c>
      <c r="AE265" s="65" t="s">
        <v>1456</v>
      </c>
    </row>
    <row r="266" spans="30:31">
      <c r="AD266" s="65" t="s">
        <v>720</v>
      </c>
      <c r="AE266" s="65" t="s">
        <v>1457</v>
      </c>
    </row>
    <row r="267" spans="30:31">
      <c r="AD267" s="65" t="s">
        <v>721</v>
      </c>
      <c r="AE267" s="65" t="s">
        <v>1458</v>
      </c>
    </row>
    <row r="268" spans="30:31">
      <c r="AD268" s="65" t="s">
        <v>722</v>
      </c>
      <c r="AE268" s="65" t="s">
        <v>1459</v>
      </c>
    </row>
    <row r="269" spans="30:31">
      <c r="AD269" s="65" t="s">
        <v>723</v>
      </c>
      <c r="AE269" s="65" t="s">
        <v>1460</v>
      </c>
    </row>
    <row r="270" spans="30:31">
      <c r="AD270" s="65" t="s">
        <v>724</v>
      </c>
      <c r="AE270" s="65" t="s">
        <v>1453</v>
      </c>
    </row>
    <row r="271" spans="30:31">
      <c r="AD271" s="65" t="s">
        <v>725</v>
      </c>
      <c r="AE271" s="65" t="s">
        <v>1454</v>
      </c>
    </row>
    <row r="272" spans="30:31">
      <c r="AD272" s="65" t="s">
        <v>726</v>
      </c>
      <c r="AE272" s="65" t="s">
        <v>1455</v>
      </c>
    </row>
    <row r="273" spans="30:31">
      <c r="AD273" s="65" t="s">
        <v>727</v>
      </c>
      <c r="AE273" s="65" t="s">
        <v>1456</v>
      </c>
    </row>
    <row r="274" spans="30:31">
      <c r="AD274" s="65" t="s">
        <v>728</v>
      </c>
      <c r="AE274" s="65" t="s">
        <v>1457</v>
      </c>
    </row>
    <row r="275" spans="30:31">
      <c r="AD275" s="65" t="s">
        <v>729</v>
      </c>
      <c r="AE275" s="65" t="s">
        <v>1458</v>
      </c>
    </row>
    <row r="276" spans="30:31">
      <c r="AD276" s="65" t="s">
        <v>730</v>
      </c>
      <c r="AE276" s="65" t="s">
        <v>1459</v>
      </c>
    </row>
    <row r="277" spans="30:31">
      <c r="AD277" s="65" t="s">
        <v>731</v>
      </c>
      <c r="AE277" s="65" t="s">
        <v>1460</v>
      </c>
    </row>
    <row r="278" spans="30:31">
      <c r="AD278" s="65" t="s">
        <v>732</v>
      </c>
      <c r="AE278" s="65" t="s">
        <v>1461</v>
      </c>
    </row>
    <row r="279" spans="30:31">
      <c r="AD279" s="65" t="s">
        <v>733</v>
      </c>
      <c r="AE279" s="65" t="s">
        <v>1462</v>
      </c>
    </row>
    <row r="280" spans="30:31">
      <c r="AD280" s="65" t="s">
        <v>734</v>
      </c>
      <c r="AE280" s="65" t="s">
        <v>1463</v>
      </c>
    </row>
    <row r="281" spans="30:31">
      <c r="AD281" s="65" t="s">
        <v>735</v>
      </c>
      <c r="AE281" s="65" t="s">
        <v>1464</v>
      </c>
    </row>
    <row r="282" spans="30:31">
      <c r="AD282" s="65" t="s">
        <v>736</v>
      </c>
      <c r="AE282" s="65" t="s">
        <v>1465</v>
      </c>
    </row>
    <row r="283" spans="30:31">
      <c r="AD283" s="65" t="s">
        <v>737</v>
      </c>
      <c r="AE283" s="65" t="s">
        <v>1466</v>
      </c>
    </row>
    <row r="284" spans="30:31">
      <c r="AD284" s="65" t="s">
        <v>738</v>
      </c>
      <c r="AE284" s="65" t="s">
        <v>1467</v>
      </c>
    </row>
    <row r="285" spans="30:31">
      <c r="AD285" s="65" t="s">
        <v>739</v>
      </c>
      <c r="AE285" s="65" t="s">
        <v>1468</v>
      </c>
    </row>
    <row r="286" spans="30:31">
      <c r="AD286" s="65" t="s">
        <v>740</v>
      </c>
      <c r="AE286" s="65" t="s">
        <v>1469</v>
      </c>
    </row>
    <row r="287" spans="30:31">
      <c r="AD287" s="65" t="s">
        <v>741</v>
      </c>
      <c r="AE287" s="65" t="s">
        <v>1470</v>
      </c>
    </row>
    <row r="288" spans="30:31">
      <c r="AD288" s="65" t="s">
        <v>742</v>
      </c>
      <c r="AE288" s="65" t="s">
        <v>1471</v>
      </c>
    </row>
    <row r="289" spans="30:31">
      <c r="AD289" s="65" t="s">
        <v>743</v>
      </c>
      <c r="AE289" s="65" t="s">
        <v>1472</v>
      </c>
    </row>
    <row r="290" spans="30:31">
      <c r="AD290" s="65" t="s">
        <v>744</v>
      </c>
      <c r="AE290" s="65" t="s">
        <v>1473</v>
      </c>
    </row>
    <row r="291" spans="30:31">
      <c r="AD291" s="65" t="s">
        <v>745</v>
      </c>
      <c r="AE291" s="65" t="s">
        <v>1474</v>
      </c>
    </row>
    <row r="292" spans="30:31">
      <c r="AD292" s="65" t="s">
        <v>746</v>
      </c>
      <c r="AE292" s="65" t="s">
        <v>1475</v>
      </c>
    </row>
    <row r="293" spans="30:31">
      <c r="AD293" s="65" t="s">
        <v>747</v>
      </c>
      <c r="AE293" s="65" t="s">
        <v>1476</v>
      </c>
    </row>
    <row r="294" spans="30:31">
      <c r="AD294" s="65" t="s">
        <v>748</v>
      </c>
      <c r="AE294" s="65" t="s">
        <v>1477</v>
      </c>
    </row>
    <row r="295" spans="30:31">
      <c r="AD295" s="65" t="s">
        <v>749</v>
      </c>
      <c r="AE295" s="65" t="s">
        <v>1478</v>
      </c>
    </row>
    <row r="296" spans="30:31">
      <c r="AD296" s="65" t="s">
        <v>750</v>
      </c>
      <c r="AE296" s="65" t="s">
        <v>1479</v>
      </c>
    </row>
    <row r="297" spans="30:31">
      <c r="AD297" s="65" t="s">
        <v>751</v>
      </c>
      <c r="AE297" s="65" t="s">
        <v>1480</v>
      </c>
    </row>
    <row r="298" spans="30:31">
      <c r="AD298" s="65" t="s">
        <v>752</v>
      </c>
      <c r="AE298" s="65" t="s">
        <v>1481</v>
      </c>
    </row>
    <row r="299" spans="30:31">
      <c r="AD299" s="65" t="s">
        <v>753</v>
      </c>
      <c r="AE299" s="65" t="s">
        <v>1482</v>
      </c>
    </row>
    <row r="300" spans="30:31">
      <c r="AD300" s="65" t="s">
        <v>754</v>
      </c>
      <c r="AE300" s="65" t="s">
        <v>1483</v>
      </c>
    </row>
    <row r="301" spans="30:31">
      <c r="AD301" s="65" t="s">
        <v>755</v>
      </c>
      <c r="AE301" s="65" t="s">
        <v>1484</v>
      </c>
    </row>
    <row r="302" spans="30:31">
      <c r="AD302" s="65" t="s">
        <v>756</v>
      </c>
      <c r="AE302" s="65" t="s">
        <v>1485</v>
      </c>
    </row>
    <row r="303" spans="30:31">
      <c r="AD303" s="65" t="s">
        <v>757</v>
      </c>
      <c r="AE303" s="65" t="s">
        <v>1486</v>
      </c>
    </row>
    <row r="304" spans="30:31">
      <c r="AD304" s="65" t="s">
        <v>758</v>
      </c>
      <c r="AE304" s="65" t="s">
        <v>1487</v>
      </c>
    </row>
    <row r="305" spans="30:31">
      <c r="AD305" s="65" t="s">
        <v>759</v>
      </c>
      <c r="AE305" s="65" t="s">
        <v>1488</v>
      </c>
    </row>
    <row r="306" spans="30:31">
      <c r="AD306" s="65" t="s">
        <v>760</v>
      </c>
      <c r="AE306" s="65" t="s">
        <v>1489</v>
      </c>
    </row>
    <row r="307" spans="30:31">
      <c r="AD307" s="65" t="s">
        <v>761</v>
      </c>
      <c r="AE307" s="65" t="s">
        <v>1490</v>
      </c>
    </row>
    <row r="308" spans="30:31">
      <c r="AD308" s="65" t="s">
        <v>762</v>
      </c>
      <c r="AE308" s="65" t="s">
        <v>1491</v>
      </c>
    </row>
    <row r="309" spans="30:31">
      <c r="AD309" s="65" t="s">
        <v>763</v>
      </c>
      <c r="AE309" s="65" t="s">
        <v>1492</v>
      </c>
    </row>
    <row r="310" spans="30:31">
      <c r="AD310" s="65" t="s">
        <v>764</v>
      </c>
      <c r="AE310" s="65" t="s">
        <v>1493</v>
      </c>
    </row>
    <row r="311" spans="30:31">
      <c r="AD311" s="65" t="s">
        <v>765</v>
      </c>
      <c r="AE311" s="65" t="s">
        <v>1494</v>
      </c>
    </row>
    <row r="312" spans="30:31">
      <c r="AD312" s="65" t="s">
        <v>766</v>
      </c>
      <c r="AE312" s="65" t="s">
        <v>1495</v>
      </c>
    </row>
    <row r="313" spans="30:31">
      <c r="AD313" s="65" t="s">
        <v>767</v>
      </c>
      <c r="AE313" s="65" t="s">
        <v>1496</v>
      </c>
    </row>
    <row r="314" spans="30:31">
      <c r="AD314" s="65" t="s">
        <v>768</v>
      </c>
      <c r="AE314" s="65" t="s">
        <v>1497</v>
      </c>
    </row>
    <row r="315" spans="30:31">
      <c r="AD315" s="65" t="s">
        <v>769</v>
      </c>
      <c r="AE315" s="65" t="s">
        <v>1498</v>
      </c>
    </row>
    <row r="316" spans="30:31">
      <c r="AD316" s="65" t="s">
        <v>770</v>
      </c>
      <c r="AE316" s="65" t="s">
        <v>1499</v>
      </c>
    </row>
    <row r="317" spans="30:31">
      <c r="AD317" s="65" t="s">
        <v>771</v>
      </c>
      <c r="AE317" s="65" t="s">
        <v>1500</v>
      </c>
    </row>
    <row r="318" spans="30:31">
      <c r="AD318" s="65" t="s">
        <v>772</v>
      </c>
      <c r="AE318" s="65" t="s">
        <v>1501</v>
      </c>
    </row>
    <row r="319" spans="30:31">
      <c r="AD319" s="65" t="s">
        <v>773</v>
      </c>
      <c r="AE319" s="65" t="s">
        <v>1502</v>
      </c>
    </row>
    <row r="320" spans="30:31">
      <c r="AD320" s="65" t="s">
        <v>774</v>
      </c>
      <c r="AE320" s="65" t="s">
        <v>1503</v>
      </c>
    </row>
    <row r="321" spans="30:31">
      <c r="AD321" s="65" t="s">
        <v>775</v>
      </c>
      <c r="AE321" s="65" t="s">
        <v>1504</v>
      </c>
    </row>
    <row r="322" spans="30:31">
      <c r="AD322" s="65" t="s">
        <v>776</v>
      </c>
      <c r="AE322" s="65" t="s">
        <v>1505</v>
      </c>
    </row>
    <row r="323" spans="30:31">
      <c r="AD323" s="65" t="s">
        <v>777</v>
      </c>
      <c r="AE323" s="65" t="s">
        <v>1506</v>
      </c>
    </row>
    <row r="324" spans="30:31">
      <c r="AD324" s="65" t="s">
        <v>778</v>
      </c>
      <c r="AE324" s="65" t="s">
        <v>1507</v>
      </c>
    </row>
    <row r="325" spans="30:31">
      <c r="AD325" s="65" t="s">
        <v>779</v>
      </c>
      <c r="AE325" s="65" t="s">
        <v>1508</v>
      </c>
    </row>
    <row r="326" spans="30:31">
      <c r="AD326" s="65" t="s">
        <v>780</v>
      </c>
      <c r="AE326" s="65" t="s">
        <v>1509</v>
      </c>
    </row>
    <row r="327" spans="30:31">
      <c r="AD327" s="65" t="s">
        <v>781</v>
      </c>
      <c r="AE327" s="65" t="s">
        <v>1510</v>
      </c>
    </row>
    <row r="328" spans="30:31">
      <c r="AD328" s="65" t="s">
        <v>782</v>
      </c>
      <c r="AE328" s="65" t="s">
        <v>1511</v>
      </c>
    </row>
    <row r="329" spans="30:31">
      <c r="AD329" s="65" t="s">
        <v>783</v>
      </c>
      <c r="AE329" s="65" t="s">
        <v>1512</v>
      </c>
    </row>
    <row r="330" spans="30:31">
      <c r="AD330" s="65" t="s">
        <v>784</v>
      </c>
      <c r="AE330" s="65" t="s">
        <v>1513</v>
      </c>
    </row>
    <row r="331" spans="30:31">
      <c r="AD331" s="65" t="s">
        <v>785</v>
      </c>
      <c r="AE331" s="65" t="s">
        <v>1514</v>
      </c>
    </row>
    <row r="332" spans="30:31">
      <c r="AD332" s="65" t="s">
        <v>786</v>
      </c>
      <c r="AE332" s="65" t="s">
        <v>1515</v>
      </c>
    </row>
    <row r="333" spans="30:31">
      <c r="AD333" s="65" t="s">
        <v>787</v>
      </c>
      <c r="AE333" s="65" t="s">
        <v>1516</v>
      </c>
    </row>
    <row r="334" spans="30:31">
      <c r="AD334" s="65" t="s">
        <v>788</v>
      </c>
      <c r="AE334" s="65" t="s">
        <v>1517</v>
      </c>
    </row>
    <row r="335" spans="30:31">
      <c r="AD335" s="65" t="s">
        <v>789</v>
      </c>
      <c r="AE335" s="65" t="s">
        <v>1518</v>
      </c>
    </row>
    <row r="336" spans="30:31">
      <c r="AD336" s="65" t="s">
        <v>790</v>
      </c>
      <c r="AE336" s="65" t="s">
        <v>1519</v>
      </c>
    </row>
    <row r="337" spans="30:31">
      <c r="AD337" s="65" t="s">
        <v>791</v>
      </c>
      <c r="AE337" s="65" t="s">
        <v>1520</v>
      </c>
    </row>
    <row r="338" spans="30:31">
      <c r="AD338" s="65" t="s">
        <v>792</v>
      </c>
      <c r="AE338" s="65" t="s">
        <v>1521</v>
      </c>
    </row>
    <row r="339" spans="30:31">
      <c r="AD339" s="65" t="s">
        <v>793</v>
      </c>
      <c r="AE339" s="65" t="s">
        <v>1522</v>
      </c>
    </row>
    <row r="340" spans="30:31">
      <c r="AD340" s="65" t="s">
        <v>794</v>
      </c>
      <c r="AE340" s="65" t="s">
        <v>1523</v>
      </c>
    </row>
    <row r="341" spans="30:31">
      <c r="AD341" s="65" t="s">
        <v>795</v>
      </c>
      <c r="AE341" s="65" t="s">
        <v>1524</v>
      </c>
    </row>
    <row r="342" spans="30:31">
      <c r="AD342" s="65" t="s">
        <v>796</v>
      </c>
      <c r="AE342" s="65" t="s">
        <v>1525</v>
      </c>
    </row>
    <row r="343" spans="30:31">
      <c r="AD343" s="65" t="s">
        <v>797</v>
      </c>
      <c r="AE343" s="65" t="s">
        <v>1526</v>
      </c>
    </row>
    <row r="344" spans="30:31">
      <c r="AD344" s="65" t="s">
        <v>798</v>
      </c>
      <c r="AE344" s="65" t="s">
        <v>1527</v>
      </c>
    </row>
    <row r="345" spans="30:31">
      <c r="AD345" s="65" t="s">
        <v>799</v>
      </c>
      <c r="AE345" s="65" t="s">
        <v>1528</v>
      </c>
    </row>
    <row r="346" spans="30:31">
      <c r="AD346" s="65" t="s">
        <v>800</v>
      </c>
      <c r="AE346" s="65" t="s">
        <v>1529</v>
      </c>
    </row>
    <row r="347" spans="30:31">
      <c r="AD347" s="65" t="s">
        <v>801</v>
      </c>
      <c r="AE347" s="65" t="s">
        <v>1530</v>
      </c>
    </row>
    <row r="348" spans="30:31">
      <c r="AD348" s="65" t="s">
        <v>802</v>
      </c>
      <c r="AE348" s="65" t="s">
        <v>1531</v>
      </c>
    </row>
    <row r="349" spans="30:31">
      <c r="AD349" s="65" t="s">
        <v>803</v>
      </c>
      <c r="AE349" s="65" t="s">
        <v>1532</v>
      </c>
    </row>
    <row r="350" spans="30:31">
      <c r="AD350" s="65" t="s">
        <v>804</v>
      </c>
      <c r="AE350" s="65" t="s">
        <v>1533</v>
      </c>
    </row>
    <row r="351" spans="30:31">
      <c r="AD351" s="65" t="s">
        <v>805</v>
      </c>
      <c r="AE351" s="65" t="s">
        <v>1534</v>
      </c>
    </row>
    <row r="352" spans="30:31">
      <c r="AD352" s="65" t="s">
        <v>806</v>
      </c>
      <c r="AE352" s="65" t="s">
        <v>1535</v>
      </c>
    </row>
    <row r="353" spans="30:31">
      <c r="AD353" s="65" t="s">
        <v>807</v>
      </c>
      <c r="AE353" s="65" t="s">
        <v>1536</v>
      </c>
    </row>
    <row r="354" spans="30:31">
      <c r="AD354" s="65" t="s">
        <v>808</v>
      </c>
      <c r="AE354" s="65" t="s">
        <v>1537</v>
      </c>
    </row>
    <row r="355" spans="30:31">
      <c r="AD355" s="65" t="s">
        <v>809</v>
      </c>
      <c r="AE355" s="65" t="s">
        <v>1538</v>
      </c>
    </row>
    <row r="356" spans="30:31">
      <c r="AD356" s="65" t="s">
        <v>810</v>
      </c>
      <c r="AE356" s="65" t="s">
        <v>1539</v>
      </c>
    </row>
    <row r="357" spans="30:31">
      <c r="AD357" s="65" t="s">
        <v>811</v>
      </c>
      <c r="AE357" s="65" t="s">
        <v>1540</v>
      </c>
    </row>
    <row r="358" spans="30:31">
      <c r="AD358" s="65" t="s">
        <v>362</v>
      </c>
      <c r="AE358" s="65" t="s">
        <v>1541</v>
      </c>
    </row>
    <row r="359" spans="30:31">
      <c r="AD359" s="65" t="s">
        <v>364</v>
      </c>
      <c r="AE359" s="65" t="s">
        <v>1542</v>
      </c>
    </row>
    <row r="360" spans="30:31">
      <c r="AD360" s="65" t="s">
        <v>366</v>
      </c>
      <c r="AE360" s="65" t="s">
        <v>1543</v>
      </c>
    </row>
    <row r="361" spans="30:31">
      <c r="AD361" s="65" t="s">
        <v>367</v>
      </c>
      <c r="AE361" s="65" t="s">
        <v>1544</v>
      </c>
    </row>
    <row r="362" spans="30:31">
      <c r="AD362" s="65" t="s">
        <v>368</v>
      </c>
      <c r="AE362" s="65" t="s">
        <v>1545</v>
      </c>
    </row>
    <row r="363" spans="30:31">
      <c r="AD363" s="65" t="s">
        <v>369</v>
      </c>
      <c r="AE363" s="65" t="s">
        <v>1546</v>
      </c>
    </row>
    <row r="364" spans="30:31">
      <c r="AD364" s="65" t="s">
        <v>370</v>
      </c>
      <c r="AE364" s="65" t="s">
        <v>1547</v>
      </c>
    </row>
    <row r="365" spans="30:31">
      <c r="AD365" s="65" t="s">
        <v>371</v>
      </c>
      <c r="AE365" s="65" t="s">
        <v>1548</v>
      </c>
    </row>
    <row r="366" spans="30:31">
      <c r="AD366" s="65" t="s">
        <v>372</v>
      </c>
      <c r="AE366" s="65" t="s">
        <v>1549</v>
      </c>
    </row>
    <row r="367" spans="30:31">
      <c r="AD367" s="65" t="s">
        <v>375</v>
      </c>
      <c r="AE367" s="65" t="s">
        <v>1550</v>
      </c>
    </row>
    <row r="368" spans="30:31">
      <c r="AD368" s="65" t="s">
        <v>376</v>
      </c>
      <c r="AE368" s="65" t="s">
        <v>1551</v>
      </c>
    </row>
    <row r="369" spans="30:31">
      <c r="AD369" s="65" t="s">
        <v>377</v>
      </c>
      <c r="AE369" s="65" t="s">
        <v>1552</v>
      </c>
    </row>
    <row r="370" spans="30:31">
      <c r="AD370" s="65" t="s">
        <v>378</v>
      </c>
      <c r="AE370" s="65" t="s">
        <v>1553</v>
      </c>
    </row>
    <row r="371" spans="30:31">
      <c r="AD371" s="65" t="s">
        <v>379</v>
      </c>
      <c r="AE371" s="65" t="s">
        <v>1554</v>
      </c>
    </row>
    <row r="372" spans="30:31">
      <c r="AD372" s="65" t="s">
        <v>380</v>
      </c>
      <c r="AE372" s="65" t="s">
        <v>1555</v>
      </c>
    </row>
    <row r="373" spans="30:31">
      <c r="AD373" s="65" t="s">
        <v>381</v>
      </c>
      <c r="AE373" s="65" t="s">
        <v>1556</v>
      </c>
    </row>
    <row r="374" spans="30:31">
      <c r="AD374" s="65" t="s">
        <v>383</v>
      </c>
      <c r="AE374" s="65" t="s">
        <v>1557</v>
      </c>
    </row>
    <row r="375" spans="30:31">
      <c r="AD375" s="65" t="s">
        <v>385</v>
      </c>
      <c r="AE375" s="65" t="s">
        <v>1558</v>
      </c>
    </row>
    <row r="376" spans="30:31">
      <c r="AD376" s="65" t="s">
        <v>386</v>
      </c>
      <c r="AE376" s="65" t="s">
        <v>1559</v>
      </c>
    </row>
    <row r="377" spans="30:31">
      <c r="AD377" s="65" t="s">
        <v>387</v>
      </c>
      <c r="AE377" s="65" t="s">
        <v>1560</v>
      </c>
    </row>
    <row r="378" spans="30:31">
      <c r="AD378" s="65" t="s">
        <v>389</v>
      </c>
      <c r="AE378" s="65" t="s">
        <v>1553</v>
      </c>
    </row>
    <row r="379" spans="30:31">
      <c r="AD379" s="65" t="s">
        <v>391</v>
      </c>
      <c r="AE379" s="65" t="s">
        <v>1554</v>
      </c>
    </row>
    <row r="380" spans="30:31">
      <c r="AD380" s="65" t="s">
        <v>393</v>
      </c>
      <c r="AE380" s="65" t="s">
        <v>1555</v>
      </c>
    </row>
    <row r="381" spans="30:31">
      <c r="AD381" s="65" t="s">
        <v>394</v>
      </c>
      <c r="AE381" s="65" t="s">
        <v>1556</v>
      </c>
    </row>
    <row r="382" spans="30:31">
      <c r="AD382" s="65" t="s">
        <v>395</v>
      </c>
      <c r="AE382" s="65" t="s">
        <v>1557</v>
      </c>
    </row>
    <row r="383" spans="30:31">
      <c r="AD383" s="65" t="s">
        <v>397</v>
      </c>
      <c r="AE383" s="65" t="s">
        <v>1558</v>
      </c>
    </row>
    <row r="384" spans="30:31">
      <c r="AD384" s="65" t="s">
        <v>399</v>
      </c>
      <c r="AE384" s="65" t="s">
        <v>1559</v>
      </c>
    </row>
    <row r="385" spans="30:31">
      <c r="AD385" s="65" t="s">
        <v>401</v>
      </c>
      <c r="AE385" s="65" t="s">
        <v>1560</v>
      </c>
    </row>
    <row r="386" spans="30:31">
      <c r="AD386" s="65" t="s">
        <v>403</v>
      </c>
      <c r="AE386" s="65" t="s">
        <v>1561</v>
      </c>
    </row>
    <row r="387" spans="30:31">
      <c r="AD387" s="65" t="s">
        <v>405</v>
      </c>
      <c r="AE387" s="65" t="s">
        <v>1562</v>
      </c>
    </row>
    <row r="388" spans="30:31">
      <c r="AD388" s="65" t="s">
        <v>407</v>
      </c>
      <c r="AE388" s="65" t="s">
        <v>1563</v>
      </c>
    </row>
    <row r="389" spans="30:31">
      <c r="AD389" s="65" t="s">
        <v>409</v>
      </c>
      <c r="AE389" s="65" t="s">
        <v>1564</v>
      </c>
    </row>
    <row r="390" spans="30:31">
      <c r="AD390" s="65" t="s">
        <v>411</v>
      </c>
      <c r="AE390" s="65" t="s">
        <v>1565</v>
      </c>
    </row>
    <row r="391" spans="30:31">
      <c r="AD391" s="65" t="s">
        <v>414</v>
      </c>
      <c r="AE391" s="65" t="s">
        <v>1566</v>
      </c>
    </row>
    <row r="392" spans="30:31">
      <c r="AD392" s="65" t="s">
        <v>417</v>
      </c>
      <c r="AE392" s="65" t="s">
        <v>1567</v>
      </c>
    </row>
    <row r="393" spans="30:31">
      <c r="AD393" s="65" t="s">
        <v>420</v>
      </c>
      <c r="AE393" s="65" t="s">
        <v>1568</v>
      </c>
    </row>
    <row r="394" spans="30:31">
      <c r="AD394" s="65" t="s">
        <v>423</v>
      </c>
      <c r="AE394" s="65" t="s">
        <v>1569</v>
      </c>
    </row>
    <row r="395" spans="30:31">
      <c r="AD395" s="65" t="s">
        <v>425</v>
      </c>
      <c r="AE395" s="65" t="s">
        <v>1570</v>
      </c>
    </row>
    <row r="396" spans="30:31">
      <c r="AD396" s="65" t="s">
        <v>427</v>
      </c>
      <c r="AE396" s="65" t="s">
        <v>1571</v>
      </c>
    </row>
    <row r="397" spans="30:31">
      <c r="AD397" s="65" t="s">
        <v>429</v>
      </c>
      <c r="AE397" s="65" t="s">
        <v>1572</v>
      </c>
    </row>
    <row r="398" spans="30:31">
      <c r="AD398" s="65" t="s">
        <v>431</v>
      </c>
      <c r="AE398" s="65" t="s">
        <v>1573</v>
      </c>
    </row>
    <row r="399" spans="30:31">
      <c r="AD399" s="65" t="s">
        <v>433</v>
      </c>
      <c r="AE399" s="65" t="s">
        <v>1574</v>
      </c>
    </row>
    <row r="400" spans="30:31">
      <c r="AD400" s="65" t="s">
        <v>435</v>
      </c>
      <c r="AE400" s="65" t="s">
        <v>1575</v>
      </c>
    </row>
    <row r="401" spans="30:31">
      <c r="AD401" s="65" t="s">
        <v>437</v>
      </c>
      <c r="AE401" s="65" t="s">
        <v>1576</v>
      </c>
    </row>
    <row r="402" spans="30:31">
      <c r="AD402" s="65" t="s">
        <v>439</v>
      </c>
      <c r="AE402" s="65" t="s">
        <v>1577</v>
      </c>
    </row>
    <row r="403" spans="30:31">
      <c r="AD403" s="65" t="s">
        <v>441</v>
      </c>
      <c r="AE403" s="65" t="s">
        <v>1578</v>
      </c>
    </row>
    <row r="404" spans="30:31">
      <c r="AD404" s="65" t="s">
        <v>443</v>
      </c>
      <c r="AE404" s="65" t="s">
        <v>1579</v>
      </c>
    </row>
    <row r="405" spans="30:31">
      <c r="AD405" s="65" t="s">
        <v>445</v>
      </c>
      <c r="AE405" s="65" t="s">
        <v>1580</v>
      </c>
    </row>
    <row r="406" spans="30:31">
      <c r="AD406" s="65" t="s">
        <v>447</v>
      </c>
      <c r="AE406" s="65" t="s">
        <v>1581</v>
      </c>
    </row>
    <row r="407" spans="30:31">
      <c r="AD407" s="65" t="s">
        <v>449</v>
      </c>
      <c r="AE407" s="65" t="s">
        <v>1582</v>
      </c>
    </row>
    <row r="408" spans="30:31">
      <c r="AD408" s="65" t="s">
        <v>451</v>
      </c>
      <c r="AE408" s="65" t="s">
        <v>1583</v>
      </c>
    </row>
    <row r="409" spans="30:31">
      <c r="AD409" s="65" t="s">
        <v>453</v>
      </c>
      <c r="AE409" s="65" t="s">
        <v>1584</v>
      </c>
    </row>
    <row r="410" spans="30:31">
      <c r="AD410" s="65" t="s">
        <v>455</v>
      </c>
      <c r="AE410" s="65" t="s">
        <v>1585</v>
      </c>
    </row>
    <row r="411" spans="30:31">
      <c r="AD411" s="65" t="s">
        <v>457</v>
      </c>
      <c r="AE411" s="65" t="s">
        <v>1586</v>
      </c>
    </row>
    <row r="412" spans="30:31">
      <c r="AD412" s="65" t="s">
        <v>459</v>
      </c>
      <c r="AE412" s="65" t="s">
        <v>1587</v>
      </c>
    </row>
    <row r="413" spans="30:31">
      <c r="AD413" s="65" t="s">
        <v>461</v>
      </c>
      <c r="AE413" s="65" t="s">
        <v>1588</v>
      </c>
    </row>
    <row r="414" spans="30:31">
      <c r="AD414" s="65" t="s">
        <v>463</v>
      </c>
      <c r="AE414" s="65" t="s">
        <v>1589</v>
      </c>
    </row>
    <row r="415" spans="30:31">
      <c r="AD415" s="65" t="s">
        <v>465</v>
      </c>
      <c r="AE415" s="65" t="s">
        <v>1590</v>
      </c>
    </row>
    <row r="416" spans="30:31">
      <c r="AD416" s="65" t="s">
        <v>467</v>
      </c>
      <c r="AE416" s="65" t="s">
        <v>1591</v>
      </c>
    </row>
    <row r="417" spans="30:31">
      <c r="AD417" s="65" t="s">
        <v>469</v>
      </c>
      <c r="AE417" s="65" t="s">
        <v>1592</v>
      </c>
    </row>
    <row r="418" spans="30:31">
      <c r="AD418" s="65" t="s">
        <v>471</v>
      </c>
      <c r="AE418" s="65" t="s">
        <v>1593</v>
      </c>
    </row>
    <row r="419" spans="30:31">
      <c r="AD419" s="65" t="s">
        <v>473</v>
      </c>
      <c r="AE419" s="65" t="s">
        <v>1594</v>
      </c>
    </row>
    <row r="420" spans="30:31">
      <c r="AD420" s="65" t="s">
        <v>475</v>
      </c>
      <c r="AE420" s="65" t="s">
        <v>1595</v>
      </c>
    </row>
    <row r="421" spans="30:31">
      <c r="AD421" s="65" t="s">
        <v>477</v>
      </c>
      <c r="AE421" s="65" t="s">
        <v>1596</v>
      </c>
    </row>
    <row r="422" spans="30:31">
      <c r="AD422" s="65" t="s">
        <v>479</v>
      </c>
      <c r="AE422" s="65" t="s">
        <v>1597</v>
      </c>
    </row>
    <row r="423" spans="30:31">
      <c r="AD423" s="65" t="s">
        <v>481</v>
      </c>
      <c r="AE423" s="65" t="s">
        <v>1598</v>
      </c>
    </row>
    <row r="424" spans="30:31">
      <c r="AD424" s="65" t="s">
        <v>483</v>
      </c>
      <c r="AE424" s="65" t="s">
        <v>1599</v>
      </c>
    </row>
    <row r="425" spans="30:31">
      <c r="AD425" s="65" t="s">
        <v>485</v>
      </c>
      <c r="AE425" s="65" t="s">
        <v>1600</v>
      </c>
    </row>
    <row r="426" spans="30:31">
      <c r="AD426" s="65" t="s">
        <v>487</v>
      </c>
      <c r="AE426" s="65" t="s">
        <v>1601</v>
      </c>
    </row>
    <row r="427" spans="30:31">
      <c r="AD427" s="65" t="s">
        <v>489</v>
      </c>
      <c r="AE427" s="65" t="s">
        <v>1602</v>
      </c>
    </row>
    <row r="428" spans="30:31">
      <c r="AD428" s="65" t="s">
        <v>491</v>
      </c>
      <c r="AE428" s="65" t="s">
        <v>1603</v>
      </c>
    </row>
    <row r="429" spans="30:31">
      <c r="AD429" s="65" t="s">
        <v>493</v>
      </c>
      <c r="AE429" s="65" t="s">
        <v>1604</v>
      </c>
    </row>
    <row r="430" spans="30:31">
      <c r="AD430" s="65" t="s">
        <v>495</v>
      </c>
      <c r="AE430" s="65" t="s">
        <v>1605</v>
      </c>
    </row>
    <row r="431" spans="30:31">
      <c r="AD431" s="65" t="s">
        <v>497</v>
      </c>
      <c r="AE431" s="65" t="s">
        <v>1606</v>
      </c>
    </row>
    <row r="432" spans="30:31">
      <c r="AD432" s="65" t="s">
        <v>499</v>
      </c>
      <c r="AE432" s="65" t="s">
        <v>1607</v>
      </c>
    </row>
    <row r="433" spans="30:31">
      <c r="AD433" s="65" t="s">
        <v>501</v>
      </c>
      <c r="AE433" s="65" t="s">
        <v>1608</v>
      </c>
    </row>
    <row r="434" spans="30:31">
      <c r="AD434" s="65" t="s">
        <v>503</v>
      </c>
      <c r="AE434" s="65" t="s">
        <v>1609</v>
      </c>
    </row>
    <row r="435" spans="30:31">
      <c r="AD435" s="65" t="s">
        <v>505</v>
      </c>
      <c r="AE435" s="65" t="s">
        <v>1610</v>
      </c>
    </row>
    <row r="436" spans="30:31">
      <c r="AD436" s="65" t="s">
        <v>507</v>
      </c>
      <c r="AE436" s="65" t="s">
        <v>1611</v>
      </c>
    </row>
    <row r="437" spans="30:31">
      <c r="AD437" s="65" t="s">
        <v>509</v>
      </c>
      <c r="AE437" s="65" t="s">
        <v>1612</v>
      </c>
    </row>
    <row r="438" spans="30:31">
      <c r="AD438" s="65" t="s">
        <v>511</v>
      </c>
      <c r="AE438" s="65" t="s">
        <v>1613</v>
      </c>
    </row>
    <row r="439" spans="30:31">
      <c r="AD439" s="65" t="s">
        <v>513</v>
      </c>
      <c r="AE439" s="65" t="s">
        <v>1614</v>
      </c>
    </row>
    <row r="440" spans="30:31">
      <c r="AD440" s="65" t="s">
        <v>515</v>
      </c>
      <c r="AE440" s="65" t="s">
        <v>1615</v>
      </c>
    </row>
    <row r="441" spans="30:31">
      <c r="AD441" s="65" t="s">
        <v>517</v>
      </c>
      <c r="AE441" s="65" t="s">
        <v>1616</v>
      </c>
    </row>
    <row r="442" spans="30:31">
      <c r="AD442" s="65" t="s">
        <v>519</v>
      </c>
      <c r="AE442" s="65" t="s">
        <v>1617</v>
      </c>
    </row>
    <row r="443" spans="30:31">
      <c r="AD443" s="65" t="s">
        <v>521</v>
      </c>
      <c r="AE443" s="65" t="s">
        <v>1618</v>
      </c>
    </row>
    <row r="444" spans="30:31">
      <c r="AD444" s="65" t="s">
        <v>523</v>
      </c>
      <c r="AE444" s="65" t="s">
        <v>1619</v>
      </c>
    </row>
    <row r="445" spans="30:31">
      <c r="AD445" s="65" t="s">
        <v>525</v>
      </c>
      <c r="AE445" s="65" t="s">
        <v>1620</v>
      </c>
    </row>
    <row r="446" spans="30:31">
      <c r="AD446" s="65" t="s">
        <v>527</v>
      </c>
      <c r="AE446" s="65" t="s">
        <v>1621</v>
      </c>
    </row>
    <row r="447" spans="30:31">
      <c r="AD447" s="65" t="s">
        <v>529</v>
      </c>
      <c r="AE447" s="65" t="s">
        <v>1622</v>
      </c>
    </row>
    <row r="448" spans="30:31">
      <c r="AD448" s="65" t="s">
        <v>531</v>
      </c>
      <c r="AE448" s="65" t="s">
        <v>1623</v>
      </c>
    </row>
    <row r="449" spans="30:31">
      <c r="AD449" s="65" t="s">
        <v>533</v>
      </c>
      <c r="AE449" s="65" t="s">
        <v>1624</v>
      </c>
    </row>
    <row r="450" spans="30:31">
      <c r="AD450" s="65" t="s">
        <v>535</v>
      </c>
      <c r="AE450" s="65" t="s">
        <v>1625</v>
      </c>
    </row>
    <row r="451" spans="30:31">
      <c r="AD451" s="65" t="s">
        <v>537</v>
      </c>
      <c r="AE451" s="65" t="s">
        <v>1626</v>
      </c>
    </row>
    <row r="452" spans="30:31">
      <c r="AD452" s="65" t="s">
        <v>539</v>
      </c>
      <c r="AE452" s="65" t="s">
        <v>1627</v>
      </c>
    </row>
    <row r="453" spans="30:31">
      <c r="AD453" s="65" t="s">
        <v>541</v>
      </c>
      <c r="AE453" s="65" t="s">
        <v>1628</v>
      </c>
    </row>
    <row r="454" spans="30:31">
      <c r="AD454" s="65" t="s">
        <v>543</v>
      </c>
      <c r="AE454" s="65" t="s">
        <v>1629</v>
      </c>
    </row>
    <row r="455" spans="30:31">
      <c r="AD455" s="65" t="s">
        <v>545</v>
      </c>
      <c r="AE455" s="65" t="s">
        <v>1630</v>
      </c>
    </row>
    <row r="456" spans="30:31">
      <c r="AD456" s="65" t="s">
        <v>547</v>
      </c>
      <c r="AE456" s="65" t="s">
        <v>1631</v>
      </c>
    </row>
    <row r="457" spans="30:31">
      <c r="AD457" s="65" t="s">
        <v>549</v>
      </c>
      <c r="AE457" s="65" t="s">
        <v>1632</v>
      </c>
    </row>
    <row r="458" spans="30:31">
      <c r="AD458" s="65" t="s">
        <v>551</v>
      </c>
      <c r="AE458" s="65" t="s">
        <v>1633</v>
      </c>
    </row>
    <row r="459" spans="30:31">
      <c r="AD459" s="65" t="s">
        <v>553</v>
      </c>
      <c r="AE459" s="65" t="s">
        <v>1634</v>
      </c>
    </row>
    <row r="460" spans="30:31">
      <c r="AD460" s="65" t="s">
        <v>555</v>
      </c>
      <c r="AE460" s="65" t="s">
        <v>1635</v>
      </c>
    </row>
    <row r="461" spans="30:31">
      <c r="AD461" s="65" t="s">
        <v>557</v>
      </c>
      <c r="AE461" s="65" t="s">
        <v>1636</v>
      </c>
    </row>
    <row r="462" spans="30:31">
      <c r="AD462" s="65" t="s">
        <v>559</v>
      </c>
      <c r="AE462" s="65" t="s">
        <v>1637</v>
      </c>
    </row>
    <row r="463" spans="30:31">
      <c r="AD463" s="65" t="s">
        <v>561</v>
      </c>
      <c r="AE463" s="65" t="s">
        <v>1638</v>
      </c>
    </row>
    <row r="464" spans="30:31">
      <c r="AD464" s="65" t="s">
        <v>563</v>
      </c>
      <c r="AE464" s="65" t="s">
        <v>1639</v>
      </c>
    </row>
    <row r="465" spans="30:31">
      <c r="AD465" s="65" t="s">
        <v>565</v>
      </c>
      <c r="AE465" s="65" t="s">
        <v>1640</v>
      </c>
    </row>
    <row r="466" spans="30:31">
      <c r="AD466" s="50"/>
      <c r="AE466" s="64"/>
    </row>
    <row r="467" spans="30:31">
      <c r="AD467" s="50"/>
      <c r="AE467" s="64"/>
    </row>
    <row r="468" spans="30:31">
      <c r="AD468" s="64"/>
      <c r="AE468" s="64"/>
    </row>
    <row r="469" spans="30:31">
      <c r="AD469" s="64"/>
      <c r="AE469" s="64"/>
    </row>
    <row r="470" spans="30:31">
      <c r="AD470" s="64"/>
      <c r="AE470" s="64"/>
    </row>
    <row r="471" spans="30:31">
      <c r="AD471" s="64"/>
      <c r="AE471" s="64"/>
    </row>
    <row r="472" spans="30:31">
      <c r="AD472" s="64"/>
      <c r="AE472" s="64"/>
    </row>
    <row r="473" spans="30:31">
      <c r="AD473" s="64"/>
      <c r="AE473" s="64"/>
    </row>
    <row r="474" spans="30:31">
      <c r="AD474" s="64"/>
      <c r="AE474" s="64"/>
    </row>
    <row r="475" spans="30:31">
      <c r="AD475" s="64"/>
      <c r="AE475" s="64"/>
    </row>
    <row r="476" spans="30:31">
      <c r="AD476" s="64"/>
      <c r="AE476" s="64"/>
    </row>
    <row r="477" spans="30:31">
      <c r="AD477" s="64"/>
      <c r="AE477" s="64"/>
    </row>
    <row r="478" spans="30:31">
      <c r="AD478" s="64"/>
      <c r="AE478" s="64"/>
    </row>
    <row r="479" spans="30:31">
      <c r="AD479" s="64"/>
      <c r="AE479" s="64"/>
    </row>
    <row r="480" spans="30:31">
      <c r="AD480" s="64"/>
      <c r="AE480" s="64"/>
    </row>
    <row r="481" spans="30:31">
      <c r="AD481" s="64"/>
      <c r="AE481" s="64"/>
    </row>
    <row r="482" spans="30:31">
      <c r="AD482" s="64"/>
      <c r="AE482" s="64"/>
    </row>
    <row r="483" spans="30:31">
      <c r="AD483" s="64"/>
      <c r="AE483" s="64"/>
    </row>
    <row r="484" spans="30:31">
      <c r="AD484" s="64"/>
      <c r="AE484" s="64"/>
    </row>
    <row r="485" spans="30:31">
      <c r="AD485" s="64"/>
      <c r="AE485" s="64"/>
    </row>
    <row r="486" spans="30:31">
      <c r="AD486" s="64"/>
      <c r="AE486" s="64"/>
    </row>
    <row r="487" spans="30:31">
      <c r="AD487" s="64"/>
      <c r="AE487" s="64"/>
    </row>
    <row r="488" spans="30:31">
      <c r="AD488" s="64"/>
      <c r="AE488" s="64"/>
    </row>
    <row r="489" spans="30:31">
      <c r="AD489" s="64"/>
      <c r="AE489" s="64"/>
    </row>
    <row r="490" spans="30:31">
      <c r="AD490" s="64"/>
      <c r="AE490" s="64"/>
    </row>
    <row r="491" spans="30:31">
      <c r="AD491" s="64"/>
      <c r="AE491" s="64"/>
    </row>
    <row r="492" spans="30:31">
      <c r="AD492" s="64"/>
      <c r="AE492" s="64"/>
    </row>
    <row r="493" spans="30:31">
      <c r="AD493" s="64"/>
      <c r="AE493" s="64"/>
    </row>
    <row r="494" spans="30:31">
      <c r="AD494" s="64"/>
      <c r="AE494" s="64"/>
    </row>
    <row r="495" spans="30:31">
      <c r="AD495" s="64"/>
      <c r="AE495" s="64"/>
    </row>
    <row r="496" spans="30:31">
      <c r="AD496" s="64"/>
      <c r="AE496" s="64"/>
    </row>
    <row r="497" spans="30:31">
      <c r="AD497" s="64"/>
      <c r="AE497" s="64"/>
    </row>
    <row r="498" spans="30:31">
      <c r="AD498" s="64"/>
      <c r="AE498" s="64"/>
    </row>
    <row r="499" spans="30:31">
      <c r="AD499" s="64"/>
      <c r="AE499" s="64"/>
    </row>
    <row r="500" spans="30:31">
      <c r="AD500" s="64"/>
      <c r="AE500" s="64"/>
    </row>
    <row r="501" spans="30:31">
      <c r="AD501" s="64"/>
      <c r="AE501" s="64"/>
    </row>
    <row r="502" spans="30:31">
      <c r="AD502" s="64"/>
      <c r="AE502" s="64"/>
    </row>
    <row r="503" spans="30:31">
      <c r="AD503" s="64"/>
      <c r="AE503" s="64"/>
    </row>
    <row r="504" spans="30:31">
      <c r="AD504" s="64"/>
      <c r="AE504" s="64"/>
    </row>
    <row r="505" spans="30:31">
      <c r="AD505" s="64"/>
      <c r="AE505" s="64"/>
    </row>
    <row r="506" spans="30:31">
      <c r="AD506" s="64"/>
      <c r="AE506" s="64"/>
    </row>
    <row r="507" spans="30:31">
      <c r="AD507" s="64"/>
      <c r="AE507" s="64"/>
    </row>
    <row r="508" spans="30:31">
      <c r="AD508" s="64"/>
      <c r="AE508" s="64"/>
    </row>
    <row r="509" spans="30:31">
      <c r="AD509" s="64"/>
      <c r="AE509" s="64"/>
    </row>
    <row r="510" spans="30:31">
      <c r="AD510" s="64"/>
      <c r="AE510" s="64"/>
    </row>
    <row r="511" spans="30:31">
      <c r="AD511" s="64"/>
      <c r="AE511" s="64"/>
    </row>
    <row r="512" spans="30:31">
      <c r="AD512" s="64"/>
      <c r="AE512" s="64"/>
    </row>
    <row r="513" spans="30:31">
      <c r="AD513" s="64"/>
      <c r="AE513" s="64"/>
    </row>
    <row r="514" spans="30:31">
      <c r="AD514" s="64"/>
      <c r="AE514" s="64"/>
    </row>
    <row r="515" spans="30:31">
      <c r="AD515" s="64"/>
      <c r="AE515" s="64"/>
    </row>
    <row r="516" spans="30:31">
      <c r="AD516" s="64"/>
      <c r="AE516" s="64"/>
    </row>
    <row r="517" spans="30:31">
      <c r="AD517" s="64"/>
      <c r="AE517" s="64"/>
    </row>
    <row r="518" spans="30:31">
      <c r="AD518" s="64"/>
      <c r="AE518" s="64"/>
    </row>
    <row r="519" spans="30:31">
      <c r="AD519" s="64"/>
      <c r="AE519" s="64"/>
    </row>
    <row r="520" spans="30:31">
      <c r="AD520" s="64"/>
      <c r="AE520" s="64"/>
    </row>
    <row r="521" spans="30:31">
      <c r="AD521" s="64"/>
      <c r="AE521" s="64"/>
    </row>
    <row r="522" spans="30:31">
      <c r="AD522" s="64"/>
      <c r="AE522" s="64"/>
    </row>
    <row r="523" spans="30:31">
      <c r="AD523" s="64"/>
      <c r="AE523" s="64"/>
    </row>
    <row r="524" spans="30:31">
      <c r="AD524" s="64"/>
      <c r="AE524" s="64"/>
    </row>
    <row r="525" spans="30:31">
      <c r="AD525" s="64"/>
      <c r="AE525" s="64"/>
    </row>
    <row r="526" spans="30:31">
      <c r="AD526" s="64"/>
      <c r="AE526" s="64"/>
    </row>
    <row r="527" spans="30:31">
      <c r="AD527" s="64"/>
      <c r="AE527" s="64"/>
    </row>
    <row r="528" spans="30:31">
      <c r="AD528" s="64"/>
      <c r="AE528" s="64"/>
    </row>
    <row r="529" spans="30:31">
      <c r="AD529" s="64"/>
      <c r="AE529" s="64"/>
    </row>
    <row r="530" spans="30:31">
      <c r="AD530" s="64"/>
      <c r="AE530" s="64"/>
    </row>
    <row r="531" spans="30:31">
      <c r="AD531" s="64"/>
      <c r="AE531" s="64"/>
    </row>
    <row r="532" spans="30:31">
      <c r="AD532" s="64"/>
      <c r="AE532" s="64"/>
    </row>
    <row r="533" spans="30:31">
      <c r="AD533" s="64"/>
      <c r="AE533" s="64"/>
    </row>
    <row r="534" spans="30:31">
      <c r="AD534" s="64"/>
      <c r="AE534" s="64"/>
    </row>
    <row r="535" spans="30:31">
      <c r="AD535" s="64"/>
      <c r="AE535" s="64"/>
    </row>
    <row r="536" spans="30:31">
      <c r="AD536" s="64"/>
      <c r="AE536" s="64"/>
    </row>
    <row r="537" spans="30:31">
      <c r="AD537" s="64"/>
      <c r="AE537" s="64"/>
    </row>
    <row r="538" spans="30:31">
      <c r="AD538" s="64"/>
      <c r="AE538" s="64"/>
    </row>
    <row r="539" spans="30:31">
      <c r="AD539" s="64"/>
      <c r="AE539" s="64"/>
    </row>
    <row r="540" spans="30:31">
      <c r="AD540" s="64"/>
      <c r="AE540" s="64"/>
    </row>
    <row r="541" spans="30:31">
      <c r="AD541" s="64"/>
      <c r="AE541" s="64"/>
    </row>
    <row r="542" spans="30:31">
      <c r="AD542" s="64"/>
      <c r="AE542" s="64"/>
    </row>
    <row r="543" spans="30:31">
      <c r="AD543" s="64"/>
      <c r="AE543" s="64"/>
    </row>
    <row r="544" spans="30:31">
      <c r="AD544" s="64"/>
      <c r="AE544" s="64"/>
    </row>
    <row r="545" spans="30:31">
      <c r="AD545" s="64"/>
      <c r="AE545" s="64"/>
    </row>
    <row r="546" spans="30:31">
      <c r="AD546" s="64"/>
      <c r="AE546" s="64"/>
    </row>
    <row r="547" spans="30:31">
      <c r="AD547" s="64"/>
      <c r="AE547" s="64"/>
    </row>
    <row r="548" spans="30:31">
      <c r="AD548" s="64"/>
      <c r="AE548" s="64"/>
    </row>
    <row r="549" spans="30:31">
      <c r="AD549" s="64"/>
      <c r="AE549" s="64"/>
    </row>
    <row r="550" spans="30:31">
      <c r="AD550" s="64"/>
      <c r="AE550" s="64"/>
    </row>
    <row r="551" spans="30:31">
      <c r="AD551" s="64"/>
      <c r="AE551" s="64"/>
    </row>
    <row r="552" spans="30:31">
      <c r="AD552" s="64"/>
      <c r="AE552" s="64"/>
    </row>
    <row r="553" spans="30:31">
      <c r="AD553" s="64"/>
      <c r="AE553" s="64"/>
    </row>
    <row r="554" spans="30:31">
      <c r="AD554" s="64"/>
      <c r="AE554" s="64"/>
    </row>
    <row r="555" spans="30:31">
      <c r="AD555" s="64"/>
      <c r="AE555" s="64"/>
    </row>
    <row r="556" spans="30:31">
      <c r="AD556" s="64"/>
      <c r="AE556" s="64"/>
    </row>
    <row r="557" spans="30:31">
      <c r="AD557" s="64"/>
      <c r="AE557" s="64"/>
    </row>
    <row r="558" spans="30:31">
      <c r="AD558" s="64"/>
      <c r="AE558" s="64"/>
    </row>
    <row r="559" spans="30:31">
      <c r="AD559" s="64"/>
      <c r="AE559" s="64"/>
    </row>
    <row r="560" spans="30:31">
      <c r="AD560" s="64"/>
      <c r="AE560" s="64"/>
    </row>
    <row r="561" spans="30:31">
      <c r="AD561" s="64"/>
      <c r="AE561" s="64"/>
    </row>
    <row r="562" spans="30:31">
      <c r="AD562" s="64"/>
      <c r="AE562" s="64"/>
    </row>
    <row r="563" spans="30:31">
      <c r="AD563" s="64"/>
      <c r="AE563" s="64"/>
    </row>
    <row r="564" spans="30:31">
      <c r="AD564" s="64"/>
      <c r="AE564" s="64"/>
    </row>
    <row r="565" spans="30:31">
      <c r="AD565" s="64"/>
      <c r="AE565" s="64"/>
    </row>
    <row r="566" spans="30:31">
      <c r="AD566" s="64"/>
      <c r="AE566" s="64"/>
    </row>
    <row r="567" spans="30:31">
      <c r="AD567" s="64"/>
      <c r="AE567" s="64"/>
    </row>
    <row r="568" spans="30:31">
      <c r="AD568" s="64"/>
      <c r="AE568" s="64"/>
    </row>
    <row r="569" spans="30:31">
      <c r="AD569" s="64"/>
      <c r="AE569" s="64"/>
    </row>
    <row r="570" spans="30:31">
      <c r="AD570" s="64"/>
      <c r="AE570" s="64"/>
    </row>
    <row r="571" spans="30:31">
      <c r="AD571" s="64"/>
      <c r="AE571" s="64"/>
    </row>
    <row r="572" spans="30:31">
      <c r="AD572" s="64"/>
      <c r="AE572" s="64"/>
    </row>
    <row r="573" spans="30:31">
      <c r="AD573" s="64"/>
      <c r="AE573" s="64"/>
    </row>
    <row r="574" spans="30:31">
      <c r="AD574" s="64"/>
      <c r="AE574" s="64"/>
    </row>
    <row r="575" spans="30:31">
      <c r="AD575" s="64"/>
      <c r="AE575" s="64"/>
    </row>
    <row r="576" spans="30:31">
      <c r="AD576" s="64"/>
      <c r="AE576" s="64"/>
    </row>
    <row r="577" spans="30:31">
      <c r="AD577" s="64"/>
      <c r="AE577" s="64"/>
    </row>
    <row r="578" spans="30:31">
      <c r="AD578" s="64"/>
      <c r="AE578" s="64"/>
    </row>
    <row r="579" spans="30:31">
      <c r="AD579" s="64"/>
      <c r="AE579" s="64"/>
    </row>
    <row r="580" spans="30:31">
      <c r="AD580" s="64"/>
      <c r="AE580" s="64"/>
    </row>
    <row r="581" spans="30:31">
      <c r="AD581" s="64"/>
      <c r="AE581" s="64"/>
    </row>
    <row r="582" spans="30:31">
      <c r="AD582" s="64"/>
      <c r="AE582" s="64"/>
    </row>
    <row r="583" spans="30:31">
      <c r="AD583" s="64"/>
      <c r="AE583" s="64"/>
    </row>
    <row r="584" spans="30:31">
      <c r="AD584" s="64"/>
      <c r="AE584" s="64"/>
    </row>
    <row r="585" spans="30:31">
      <c r="AD585" s="64"/>
      <c r="AE585" s="64"/>
    </row>
    <row r="586" spans="30:31">
      <c r="AD586" s="64"/>
      <c r="AE586" s="64"/>
    </row>
    <row r="587" spans="30:31">
      <c r="AD587" s="64"/>
      <c r="AE587" s="64"/>
    </row>
    <row r="588" spans="30:31">
      <c r="AD588" s="64"/>
      <c r="AE588" s="64"/>
    </row>
    <row r="589" spans="30:31">
      <c r="AD589" s="64"/>
      <c r="AE589" s="64"/>
    </row>
    <row r="590" spans="30:31">
      <c r="AD590" s="64"/>
      <c r="AE590" s="64"/>
    </row>
    <row r="591" spans="30:31">
      <c r="AD591" s="64"/>
      <c r="AE591" s="64"/>
    </row>
    <row r="592" spans="30:31">
      <c r="AD592" s="64"/>
      <c r="AE592" s="64"/>
    </row>
    <row r="593" spans="30:31">
      <c r="AD593" s="64"/>
      <c r="AE593" s="64"/>
    </row>
    <row r="594" spans="30:31">
      <c r="AD594" s="64"/>
      <c r="AE594" s="64"/>
    </row>
    <row r="595" spans="30:31">
      <c r="AD595" s="64"/>
      <c r="AE595" s="64"/>
    </row>
    <row r="596" spans="30:31">
      <c r="AD596" s="64"/>
      <c r="AE596" s="64"/>
    </row>
    <row r="597" spans="30:31">
      <c r="AD597" s="64"/>
      <c r="AE597" s="64"/>
    </row>
    <row r="598" spans="30:31">
      <c r="AD598" s="64"/>
      <c r="AE598" s="64"/>
    </row>
    <row r="599" spans="30:31">
      <c r="AD599" s="64"/>
      <c r="AE599" s="64"/>
    </row>
    <row r="600" spans="30:31">
      <c r="AD600" s="64"/>
      <c r="AE600" s="64"/>
    </row>
    <row r="601" spans="30:31">
      <c r="AD601" s="64"/>
      <c r="AE601" s="64"/>
    </row>
    <row r="602" spans="30:31">
      <c r="AD602" s="64"/>
      <c r="AE602" s="64"/>
    </row>
    <row r="603" spans="30:31">
      <c r="AD603" s="64"/>
      <c r="AE603" s="64"/>
    </row>
    <row r="604" spans="30:31">
      <c r="AD604" s="64"/>
      <c r="AE604" s="64"/>
    </row>
    <row r="605" spans="30:31">
      <c r="AD605" s="64"/>
      <c r="AE605" s="64"/>
    </row>
    <row r="606" spans="30:31">
      <c r="AD606" s="64"/>
      <c r="AE606" s="64"/>
    </row>
    <row r="607" spans="30:31">
      <c r="AD607" s="64"/>
      <c r="AE607" s="64"/>
    </row>
    <row r="608" spans="30:31">
      <c r="AD608" s="64"/>
      <c r="AE608" s="64"/>
    </row>
    <row r="609" spans="30:31">
      <c r="AD609" s="64"/>
      <c r="AE609" s="64"/>
    </row>
    <row r="610" spans="30:31">
      <c r="AD610" s="64"/>
      <c r="AE610" s="64"/>
    </row>
    <row r="611" spans="30:31">
      <c r="AD611" s="64"/>
      <c r="AE611" s="64"/>
    </row>
    <row r="612" spans="30:31">
      <c r="AD612" s="64"/>
      <c r="AE612" s="64"/>
    </row>
    <row r="613" spans="30:31">
      <c r="AD613" s="64"/>
      <c r="AE613" s="64"/>
    </row>
    <row r="614" spans="30:31">
      <c r="AD614" s="64"/>
      <c r="AE614" s="64"/>
    </row>
    <row r="615" spans="30:31">
      <c r="AD615" s="64"/>
      <c r="AE615" s="64"/>
    </row>
    <row r="616" spans="30:31">
      <c r="AD616" s="64"/>
      <c r="AE616" s="64"/>
    </row>
    <row r="617" spans="30:31">
      <c r="AD617" s="64"/>
      <c r="AE617" s="64"/>
    </row>
    <row r="618" spans="30:31">
      <c r="AD618" s="64"/>
      <c r="AE618" s="64"/>
    </row>
    <row r="619" spans="30:31">
      <c r="AD619" s="64"/>
      <c r="AE619" s="64"/>
    </row>
    <row r="620" spans="30:31">
      <c r="AD620" s="64"/>
      <c r="AE620" s="64"/>
    </row>
    <row r="621" spans="30:31">
      <c r="AD621" s="64"/>
      <c r="AE621" s="64"/>
    </row>
    <row r="622" spans="30:31">
      <c r="AD622" s="64"/>
      <c r="AE622" s="64"/>
    </row>
    <row r="623" spans="30:31">
      <c r="AD623" s="64"/>
      <c r="AE623" s="64"/>
    </row>
    <row r="624" spans="30:31">
      <c r="AD624" s="64"/>
      <c r="AE624" s="64"/>
    </row>
    <row r="625" spans="30:31">
      <c r="AD625" s="64"/>
      <c r="AE625" s="64"/>
    </row>
    <row r="626" spans="30:31">
      <c r="AD626" s="64"/>
      <c r="AE626" s="64"/>
    </row>
    <row r="627" spans="30:31">
      <c r="AD627" s="64"/>
      <c r="AE627" s="64"/>
    </row>
    <row r="628" spans="30:31">
      <c r="AD628" s="64"/>
      <c r="AE628" s="64"/>
    </row>
    <row r="629" spans="30:31">
      <c r="AD629" s="64"/>
      <c r="AE629" s="64"/>
    </row>
    <row r="630" spans="30:31">
      <c r="AD630" s="64"/>
      <c r="AE630" s="64"/>
    </row>
    <row r="631" spans="30:31">
      <c r="AD631" s="64"/>
      <c r="AE631" s="64"/>
    </row>
    <row r="632" spans="30:31">
      <c r="AD632" s="64"/>
      <c r="AE632" s="64"/>
    </row>
    <row r="633" spans="30:31">
      <c r="AD633" s="64"/>
      <c r="AE633" s="64"/>
    </row>
    <row r="634" spans="30:31">
      <c r="AD634" s="64"/>
      <c r="AE634" s="64"/>
    </row>
    <row r="635" spans="30:31">
      <c r="AD635" s="64"/>
      <c r="AE635" s="64"/>
    </row>
    <row r="636" spans="30:31">
      <c r="AD636" s="64"/>
      <c r="AE636" s="64"/>
    </row>
    <row r="637" spans="30:31">
      <c r="AD637" s="64"/>
      <c r="AE637" s="64"/>
    </row>
    <row r="638" spans="30:31">
      <c r="AD638" s="64"/>
      <c r="AE638" s="64"/>
    </row>
    <row r="639" spans="30:31">
      <c r="AD639" s="64"/>
      <c r="AE639" s="64"/>
    </row>
    <row r="640" spans="30:31">
      <c r="AD640" s="64"/>
      <c r="AE640" s="64"/>
    </row>
    <row r="641" spans="30:31">
      <c r="AD641" s="64"/>
      <c r="AE641" s="64"/>
    </row>
    <row r="642" spans="30:31">
      <c r="AD642" s="64"/>
      <c r="AE642" s="64"/>
    </row>
    <row r="643" spans="30:31">
      <c r="AD643" s="64"/>
      <c r="AE643" s="64"/>
    </row>
    <row r="644" spans="30:31">
      <c r="AD644" s="64"/>
      <c r="AE644" s="64"/>
    </row>
    <row r="645" spans="30:31">
      <c r="AD645" s="64"/>
      <c r="AE645" s="64"/>
    </row>
    <row r="646" spans="30:31">
      <c r="AD646" s="64"/>
      <c r="AE646" s="64"/>
    </row>
    <row r="647" spans="30:31">
      <c r="AD647" s="64"/>
      <c r="AE647" s="64"/>
    </row>
    <row r="648" spans="30:31">
      <c r="AD648" s="64"/>
      <c r="AE648" s="64"/>
    </row>
    <row r="649" spans="30:31">
      <c r="AD649" s="64"/>
      <c r="AE649" s="64"/>
    </row>
    <row r="650" spans="30:31">
      <c r="AD650" s="64"/>
      <c r="AE650" s="64"/>
    </row>
    <row r="651" spans="30:31">
      <c r="AD651" s="64"/>
      <c r="AE651" s="64"/>
    </row>
    <row r="652" spans="30:31">
      <c r="AD652" s="64"/>
      <c r="AE652" s="64"/>
    </row>
    <row r="653" spans="30:31">
      <c r="AD653" s="64"/>
      <c r="AE653" s="64"/>
    </row>
    <row r="654" spans="30:31">
      <c r="AD654" s="64"/>
      <c r="AE654" s="64"/>
    </row>
    <row r="655" spans="30:31">
      <c r="AD655" s="64"/>
      <c r="AE655" s="64"/>
    </row>
    <row r="656" spans="30:31">
      <c r="AD656" s="64"/>
      <c r="AE656" s="64"/>
    </row>
    <row r="657" spans="30:31">
      <c r="AD657" s="64"/>
      <c r="AE657" s="64"/>
    </row>
    <row r="658" spans="30:31">
      <c r="AD658" s="64"/>
      <c r="AE658" s="64"/>
    </row>
    <row r="659" spans="30:31">
      <c r="AD659" s="64"/>
      <c r="AE659" s="64"/>
    </row>
    <row r="660" spans="30:31">
      <c r="AD660" s="64"/>
      <c r="AE660" s="64"/>
    </row>
    <row r="661" spans="30:31">
      <c r="AD661" s="64"/>
      <c r="AE661" s="64"/>
    </row>
    <row r="662" spans="30:31">
      <c r="AD662" s="64"/>
      <c r="AE662" s="64"/>
    </row>
    <row r="663" spans="30:31">
      <c r="AD663" s="64"/>
      <c r="AE663" s="64"/>
    </row>
    <row r="664" spans="30:31">
      <c r="AD664" s="64"/>
      <c r="AE664" s="64"/>
    </row>
    <row r="665" spans="30:31">
      <c r="AD665" s="64"/>
      <c r="AE665" s="64"/>
    </row>
    <row r="666" spans="30:31">
      <c r="AD666" s="64"/>
      <c r="AE666" s="64"/>
    </row>
    <row r="667" spans="30:31">
      <c r="AD667" s="64"/>
      <c r="AE667" s="64"/>
    </row>
    <row r="668" spans="30:31">
      <c r="AD668" s="64"/>
      <c r="AE668" s="64"/>
    </row>
    <row r="669" spans="30:31">
      <c r="AD669" s="64"/>
      <c r="AE669" s="64"/>
    </row>
    <row r="670" spans="30:31">
      <c r="AD670" s="64"/>
      <c r="AE670" s="64"/>
    </row>
    <row r="671" spans="30:31">
      <c r="AD671" s="64"/>
      <c r="AE671" s="64"/>
    </row>
    <row r="672" spans="30:31">
      <c r="AD672" s="64"/>
      <c r="AE672" s="64"/>
    </row>
    <row r="673" spans="30:31">
      <c r="AD673" s="64"/>
      <c r="AE673" s="64"/>
    </row>
    <row r="674" spans="30:31">
      <c r="AD674" s="64"/>
      <c r="AE674" s="64"/>
    </row>
    <row r="675" spans="30:31">
      <c r="AD675" s="64"/>
      <c r="AE675" s="64"/>
    </row>
    <row r="676" spans="30:31">
      <c r="AD676" s="64"/>
      <c r="AE676" s="64"/>
    </row>
    <row r="677" spans="30:31">
      <c r="AD677" s="64"/>
      <c r="AE677" s="64"/>
    </row>
    <row r="678" spans="30:31">
      <c r="AD678" s="64"/>
      <c r="AE678" s="64"/>
    </row>
    <row r="679" spans="30:31">
      <c r="AD679" s="64"/>
      <c r="AE679" s="64"/>
    </row>
    <row r="680" spans="30:31">
      <c r="AD680" s="64"/>
      <c r="AE680" s="64"/>
    </row>
    <row r="681" spans="30:31">
      <c r="AD681" s="64"/>
      <c r="AE681" s="64"/>
    </row>
    <row r="682" spans="30:31">
      <c r="AD682" s="64"/>
      <c r="AE682" s="64"/>
    </row>
    <row r="683" spans="30:31">
      <c r="AD683" s="64"/>
      <c r="AE683" s="64"/>
    </row>
    <row r="684" spans="30:31">
      <c r="AD684" s="64"/>
      <c r="AE684" s="64"/>
    </row>
    <row r="685" spans="30:31">
      <c r="AD685" s="64"/>
      <c r="AE685" s="64"/>
    </row>
    <row r="686" spans="30:31">
      <c r="AD686" s="64"/>
      <c r="AE686" s="64"/>
    </row>
    <row r="687" spans="30:31">
      <c r="AD687" s="64"/>
      <c r="AE687" s="64"/>
    </row>
    <row r="688" spans="30:31">
      <c r="AD688" s="64"/>
      <c r="AE688" s="64"/>
    </row>
    <row r="689" spans="30:31">
      <c r="AD689" s="64"/>
      <c r="AE689" s="64"/>
    </row>
    <row r="690" spans="30:31">
      <c r="AD690" s="64"/>
      <c r="AE690" s="64"/>
    </row>
    <row r="691" spans="30:31">
      <c r="AD691" s="64"/>
      <c r="AE691" s="64"/>
    </row>
    <row r="692" spans="30:31">
      <c r="AD692" s="64"/>
      <c r="AE692" s="64"/>
    </row>
    <row r="693" spans="30:31">
      <c r="AD693" s="64"/>
      <c r="AE693" s="64"/>
    </row>
    <row r="694" spans="30:31">
      <c r="AD694" s="64"/>
      <c r="AE694" s="64"/>
    </row>
    <row r="695" spans="30:31">
      <c r="AD695" s="64"/>
      <c r="AE695" s="64"/>
    </row>
    <row r="696" spans="30:31">
      <c r="AD696" s="64"/>
      <c r="AE696" s="64"/>
    </row>
    <row r="697" spans="30:31">
      <c r="AD697" s="64"/>
      <c r="AE697" s="64"/>
    </row>
    <row r="698" spans="30:31">
      <c r="AD698" s="64"/>
      <c r="AE698" s="64"/>
    </row>
    <row r="699" spans="30:31">
      <c r="AD699" s="64"/>
      <c r="AE699" s="64"/>
    </row>
    <row r="700" spans="30:31">
      <c r="AD700" s="64"/>
      <c r="AE700" s="64"/>
    </row>
    <row r="701" spans="30:31">
      <c r="AD701" s="64"/>
      <c r="AE701" s="64"/>
    </row>
    <row r="702" spans="30:31">
      <c r="AD702" s="64"/>
      <c r="AE702" s="64"/>
    </row>
    <row r="703" spans="30:31">
      <c r="AD703" s="64"/>
      <c r="AE703" s="64"/>
    </row>
    <row r="704" spans="30:31">
      <c r="AD704" s="64"/>
      <c r="AE704" s="64"/>
    </row>
    <row r="705" spans="30:31">
      <c r="AD705" s="64"/>
      <c r="AE705" s="64"/>
    </row>
    <row r="706" spans="30:31">
      <c r="AD706" s="64"/>
      <c r="AE706" s="64"/>
    </row>
    <row r="707" spans="30:31">
      <c r="AD707" s="64"/>
      <c r="AE707" s="64"/>
    </row>
    <row r="708" spans="30:31">
      <c r="AD708" s="64"/>
      <c r="AE708" s="64"/>
    </row>
    <row r="709" spans="30:31">
      <c r="AD709" s="64"/>
      <c r="AE709" s="64"/>
    </row>
    <row r="710" spans="30:31">
      <c r="AD710" s="64"/>
      <c r="AE710" s="64"/>
    </row>
    <row r="711" spans="30:31">
      <c r="AD711" s="64"/>
      <c r="AE711" s="64"/>
    </row>
    <row r="712" spans="30:31">
      <c r="AD712" s="64"/>
      <c r="AE712" s="64"/>
    </row>
    <row r="713" spans="30:31">
      <c r="AD713" s="64"/>
      <c r="AE713" s="64"/>
    </row>
    <row r="714" spans="30:31">
      <c r="AD714" s="64"/>
      <c r="AE714" s="64"/>
    </row>
    <row r="715" spans="30:31">
      <c r="AD715" s="64"/>
      <c r="AE715" s="64"/>
    </row>
    <row r="716" spans="30:31">
      <c r="AD716" s="64"/>
      <c r="AE716" s="64"/>
    </row>
    <row r="717" spans="30:31">
      <c r="AD717" s="64"/>
      <c r="AE717" s="64"/>
    </row>
    <row r="718" spans="30:31">
      <c r="AD718" s="64"/>
      <c r="AE718" s="64"/>
    </row>
    <row r="719" spans="30:31">
      <c r="AD719" s="64"/>
      <c r="AE719" s="64"/>
    </row>
    <row r="720" spans="30:31">
      <c r="AD720" s="64"/>
      <c r="AE720" s="64"/>
    </row>
    <row r="721" spans="30:31">
      <c r="AD721" s="64"/>
      <c r="AE721" s="64"/>
    </row>
    <row r="722" spans="30:31">
      <c r="AD722" s="64"/>
      <c r="AE722" s="64"/>
    </row>
    <row r="723" spans="30:31">
      <c r="AD723" s="64"/>
      <c r="AE723" s="64"/>
    </row>
    <row r="724" spans="30:31">
      <c r="AD724" s="64"/>
      <c r="AE724" s="64"/>
    </row>
    <row r="725" spans="30:31">
      <c r="AD725" s="64"/>
      <c r="AE725" s="64"/>
    </row>
    <row r="726" spans="30:31">
      <c r="AD726" s="64"/>
      <c r="AE726" s="64"/>
    </row>
    <row r="727" spans="30:31">
      <c r="AD727" s="64"/>
      <c r="AE727" s="64"/>
    </row>
    <row r="728" spans="30:31">
      <c r="AD728" s="64"/>
      <c r="AE728" s="64"/>
    </row>
    <row r="729" spans="30:31">
      <c r="AD729" s="64"/>
      <c r="AE729" s="64"/>
    </row>
    <row r="730" spans="30:31">
      <c r="AD730" s="64"/>
      <c r="AE730" s="64"/>
    </row>
    <row r="731" spans="30:31">
      <c r="AD731" s="64"/>
      <c r="AE731" s="64"/>
    </row>
    <row r="732" spans="30:31">
      <c r="AD732" s="64"/>
      <c r="AE732" s="64"/>
    </row>
    <row r="733" spans="30:31">
      <c r="AD733" s="64"/>
      <c r="AE733" s="64"/>
    </row>
    <row r="734" spans="30:31">
      <c r="AD734" s="64"/>
      <c r="AE734" s="64"/>
    </row>
    <row r="735" spans="30:31">
      <c r="AD735" s="64"/>
      <c r="AE735" s="64"/>
    </row>
    <row r="736" spans="30:31">
      <c r="AD736" s="64"/>
      <c r="AE736" s="64"/>
    </row>
    <row r="737" spans="30:31">
      <c r="AD737" s="64"/>
      <c r="AE737" s="64"/>
    </row>
    <row r="738" spans="30:31">
      <c r="AD738" s="64"/>
      <c r="AE738" s="64"/>
    </row>
    <row r="739" spans="30:31">
      <c r="AD739" s="64"/>
      <c r="AE739" s="64"/>
    </row>
    <row r="740" spans="30:31">
      <c r="AD740" s="64"/>
      <c r="AE740" s="64"/>
    </row>
    <row r="741" spans="30:31">
      <c r="AD741" s="64"/>
      <c r="AE741" s="64"/>
    </row>
    <row r="742" spans="30:31">
      <c r="AD742" s="64"/>
      <c r="AE742" s="64"/>
    </row>
    <row r="743" spans="30:31">
      <c r="AD743" s="64"/>
      <c r="AE743" s="64"/>
    </row>
    <row r="744" spans="30:31">
      <c r="AD744" s="64"/>
      <c r="AE744" s="64"/>
    </row>
    <row r="745" spans="30:31">
      <c r="AD745" s="64"/>
      <c r="AE745" s="64"/>
    </row>
    <row r="746" spans="30:31">
      <c r="AD746" s="64"/>
      <c r="AE746" s="64"/>
    </row>
    <row r="747" spans="30:31">
      <c r="AD747" s="64"/>
      <c r="AE747" s="64"/>
    </row>
    <row r="748" spans="30:31">
      <c r="AD748" s="64"/>
      <c r="AE748" s="64"/>
    </row>
    <row r="749" spans="30:31">
      <c r="AD749" s="64"/>
      <c r="AE749" s="64"/>
    </row>
    <row r="750" spans="30:31">
      <c r="AD750" s="64"/>
      <c r="AE750" s="64"/>
    </row>
    <row r="751" spans="30:31">
      <c r="AD751" s="64"/>
      <c r="AE751" s="64"/>
    </row>
    <row r="752" spans="30:31">
      <c r="AD752" s="64"/>
      <c r="AE752" s="64"/>
    </row>
    <row r="753" spans="30:31">
      <c r="AD753" s="64"/>
      <c r="AE753" s="64"/>
    </row>
    <row r="754" spans="30:31">
      <c r="AD754" s="64"/>
      <c r="AE754" s="64"/>
    </row>
    <row r="755" spans="30:31">
      <c r="AD755" s="64"/>
      <c r="AE755" s="64"/>
    </row>
    <row r="756" spans="30:31">
      <c r="AD756" s="64"/>
      <c r="AE756" s="64"/>
    </row>
    <row r="757" spans="30:31">
      <c r="AD757" s="64"/>
      <c r="AE757" s="64"/>
    </row>
    <row r="758" spans="30:31">
      <c r="AD758" s="64"/>
      <c r="AE758" s="64"/>
    </row>
    <row r="759" spans="30:31">
      <c r="AD759" s="64"/>
      <c r="AE759" s="64"/>
    </row>
    <row r="760" spans="30:31">
      <c r="AD760" s="64"/>
      <c r="AE760" s="64"/>
    </row>
    <row r="761" spans="30:31">
      <c r="AD761" s="64"/>
      <c r="AE761" s="64"/>
    </row>
    <row r="762" spans="30:31">
      <c r="AD762" s="64"/>
      <c r="AE762" s="64"/>
    </row>
    <row r="763" spans="30:31">
      <c r="AD763" s="64"/>
      <c r="AE763" s="64"/>
    </row>
    <row r="764" spans="30:31">
      <c r="AD764" s="64"/>
      <c r="AE764" s="64"/>
    </row>
    <row r="765" spans="30:31">
      <c r="AD765" s="64"/>
      <c r="AE765" s="64"/>
    </row>
    <row r="766" spans="30:31">
      <c r="AD766" s="64"/>
      <c r="AE766" s="64"/>
    </row>
    <row r="767" spans="30:31">
      <c r="AD767" s="64"/>
      <c r="AE767" s="64"/>
    </row>
    <row r="768" spans="30:31">
      <c r="AD768" s="64"/>
      <c r="AE768" s="64"/>
    </row>
    <row r="769" spans="30:31">
      <c r="AD769" s="64"/>
      <c r="AE769" s="64"/>
    </row>
    <row r="770" spans="30:31">
      <c r="AD770" s="64"/>
      <c r="AE770" s="64"/>
    </row>
    <row r="771" spans="30:31">
      <c r="AD771" s="64"/>
      <c r="AE771" s="64"/>
    </row>
    <row r="772" spans="30:31">
      <c r="AD772" s="64"/>
      <c r="AE772" s="64"/>
    </row>
    <row r="773" spans="30:31">
      <c r="AD773" s="64"/>
      <c r="AE773" s="64"/>
    </row>
    <row r="774" spans="30:31">
      <c r="AD774" s="64"/>
      <c r="AE774" s="64"/>
    </row>
    <row r="775" spans="30:31">
      <c r="AD775" s="64"/>
      <c r="AE775" s="64"/>
    </row>
    <row r="776" spans="30:31">
      <c r="AD776" s="64"/>
      <c r="AE776" s="64"/>
    </row>
    <row r="777" spans="30:31">
      <c r="AD777" s="64"/>
      <c r="AE777" s="64"/>
    </row>
    <row r="778" spans="30:31">
      <c r="AD778" s="64"/>
      <c r="AE778" s="64"/>
    </row>
    <row r="779" spans="30:31">
      <c r="AD779" s="64"/>
      <c r="AE779" s="64"/>
    </row>
    <row r="780" spans="30:31">
      <c r="AD780" s="64"/>
      <c r="AE780" s="64"/>
    </row>
    <row r="781" spans="30:31">
      <c r="AD781" s="64"/>
      <c r="AE781" s="64"/>
    </row>
    <row r="782" spans="30:31">
      <c r="AD782" s="64"/>
      <c r="AE782" s="64"/>
    </row>
    <row r="783" spans="30:31">
      <c r="AD783" s="64"/>
      <c r="AE783" s="64"/>
    </row>
    <row r="784" spans="30:31">
      <c r="AD784" s="64"/>
      <c r="AE784" s="64"/>
    </row>
    <row r="785" spans="30:31">
      <c r="AD785" s="64"/>
      <c r="AE785" s="64"/>
    </row>
    <row r="786" spans="30:31">
      <c r="AD786" s="64"/>
      <c r="AE786" s="64"/>
    </row>
    <row r="787" spans="30:31">
      <c r="AD787" s="64"/>
      <c r="AE787" s="64"/>
    </row>
    <row r="788" spans="30:31">
      <c r="AD788" s="64"/>
      <c r="AE788" s="64"/>
    </row>
    <row r="789" spans="30:31">
      <c r="AD789" s="64"/>
      <c r="AE789" s="64"/>
    </row>
    <row r="790" spans="30:31">
      <c r="AD790" s="64"/>
      <c r="AE790" s="64"/>
    </row>
    <row r="791" spans="30:31">
      <c r="AD791" s="64"/>
      <c r="AE791" s="64"/>
    </row>
    <row r="792" spans="30:31">
      <c r="AD792" s="64"/>
      <c r="AE792" s="64"/>
    </row>
    <row r="793" spans="30:31">
      <c r="AD793" s="64"/>
      <c r="AE793" s="64"/>
    </row>
    <row r="794" spans="30:31">
      <c r="AD794" s="64"/>
      <c r="AE794" s="64"/>
    </row>
    <row r="795" spans="30:31">
      <c r="AD795" s="64"/>
      <c r="AE795" s="64"/>
    </row>
    <row r="796" spans="30:31">
      <c r="AD796" s="64"/>
      <c r="AE796" s="64"/>
    </row>
    <row r="797" spans="30:31">
      <c r="AD797" s="64"/>
      <c r="AE797" s="64"/>
    </row>
    <row r="798" spans="30:31">
      <c r="AD798" s="64"/>
      <c r="AE798" s="64"/>
    </row>
    <row r="799" spans="30:31">
      <c r="AD799" s="64"/>
      <c r="AE799" s="64"/>
    </row>
    <row r="800" spans="30:31">
      <c r="AD800" s="64"/>
      <c r="AE800" s="64"/>
    </row>
    <row r="801" spans="30:31">
      <c r="AD801" s="64"/>
      <c r="AE801" s="64"/>
    </row>
    <row r="802" spans="30:31">
      <c r="AD802" s="64"/>
      <c r="AE802" s="64"/>
    </row>
    <row r="803" spans="30:31">
      <c r="AD803" s="64"/>
      <c r="AE803" s="64"/>
    </row>
    <row r="804" spans="30:31">
      <c r="AD804" s="64"/>
      <c r="AE804" s="64"/>
    </row>
    <row r="805" spans="30:31">
      <c r="AD805" s="64"/>
      <c r="AE805" s="64"/>
    </row>
    <row r="806" spans="30:31">
      <c r="AD806" s="64"/>
      <c r="AE806" s="64"/>
    </row>
    <row r="807" spans="30:31">
      <c r="AD807" s="64"/>
      <c r="AE807" s="64"/>
    </row>
    <row r="808" spans="30:31">
      <c r="AD808" s="64"/>
      <c r="AE808" s="64"/>
    </row>
    <row r="809" spans="30:31">
      <c r="AD809" s="64"/>
      <c r="AE809" s="64"/>
    </row>
    <row r="810" spans="30:31">
      <c r="AD810" s="64"/>
      <c r="AE810" s="64"/>
    </row>
    <row r="811" spans="30:31">
      <c r="AD811" s="64"/>
      <c r="AE811" s="64"/>
    </row>
    <row r="812" spans="30:31">
      <c r="AD812" s="64"/>
      <c r="AE812" s="64"/>
    </row>
    <row r="813" spans="30:31">
      <c r="AD813" s="64"/>
      <c r="AE813" s="64"/>
    </row>
    <row r="814" spans="30:31">
      <c r="AD814" s="64"/>
      <c r="AE814" s="64"/>
    </row>
    <row r="815" spans="30:31">
      <c r="AD815" s="64"/>
      <c r="AE815" s="64"/>
    </row>
    <row r="816" spans="30:31">
      <c r="AD816" s="64"/>
      <c r="AE816" s="64"/>
    </row>
    <row r="817" spans="30:31">
      <c r="AD817" s="64"/>
      <c r="AE817" s="64"/>
    </row>
    <row r="818" spans="30:31">
      <c r="AD818" s="64"/>
      <c r="AE818" s="64"/>
    </row>
    <row r="819" spans="30:31">
      <c r="AD819" s="64"/>
      <c r="AE819" s="64"/>
    </row>
    <row r="820" spans="30:31">
      <c r="AD820" s="64"/>
      <c r="AE820" s="64"/>
    </row>
    <row r="821" spans="30:31">
      <c r="AD821" s="64"/>
      <c r="AE821" s="64"/>
    </row>
    <row r="822" spans="30:31">
      <c r="AD822" s="64"/>
      <c r="AE822" s="64"/>
    </row>
    <row r="823" spans="30:31">
      <c r="AD823" s="64"/>
      <c r="AE823" s="64"/>
    </row>
    <row r="824" spans="30:31">
      <c r="AD824" s="64"/>
      <c r="AE824" s="64"/>
    </row>
    <row r="825" spans="30:31">
      <c r="AD825" s="64"/>
      <c r="AE825" s="64"/>
    </row>
    <row r="826" spans="30:31">
      <c r="AD826" s="64"/>
      <c r="AE826" s="64"/>
    </row>
    <row r="827" spans="30:31">
      <c r="AD827" s="64"/>
      <c r="AE827" s="64"/>
    </row>
    <row r="828" spans="30:31">
      <c r="AD828" s="64"/>
      <c r="AE828" s="64"/>
    </row>
    <row r="829" spans="30:31">
      <c r="AD829" s="64"/>
      <c r="AE829" s="64"/>
    </row>
    <row r="830" spans="30:31">
      <c r="AD830" s="64"/>
      <c r="AE830" s="64"/>
    </row>
    <row r="831" spans="30:31">
      <c r="AD831" s="64"/>
      <c r="AE831" s="64"/>
    </row>
    <row r="832" spans="30:31">
      <c r="AD832" s="64"/>
      <c r="AE832" s="64"/>
    </row>
    <row r="833" spans="30:31">
      <c r="AD833" s="64"/>
      <c r="AE833" s="64"/>
    </row>
    <row r="834" spans="30:31">
      <c r="AD834" s="64"/>
      <c r="AE834" s="64"/>
    </row>
    <row r="835" spans="30:31">
      <c r="AD835" s="64"/>
      <c r="AE835" s="64"/>
    </row>
    <row r="836" spans="30:31">
      <c r="AD836" s="64"/>
      <c r="AE836" s="64"/>
    </row>
    <row r="837" spans="30:31">
      <c r="AD837" s="64"/>
      <c r="AE837" s="64"/>
    </row>
    <row r="838" spans="30:31">
      <c r="AD838" s="64"/>
      <c r="AE838" s="64"/>
    </row>
    <row r="839" spans="30:31">
      <c r="AD839" s="64"/>
      <c r="AE839" s="64"/>
    </row>
    <row r="840" spans="30:31">
      <c r="AD840" s="64"/>
      <c r="AE840" s="64"/>
    </row>
    <row r="841" spans="30:31">
      <c r="AD841" s="64"/>
      <c r="AE841" s="64"/>
    </row>
    <row r="842" spans="30:31">
      <c r="AD842" s="64"/>
      <c r="AE842" s="64"/>
    </row>
    <row r="843" spans="30:31">
      <c r="AD843" s="64"/>
      <c r="AE843" s="64"/>
    </row>
    <row r="844" spans="30:31">
      <c r="AD844" s="64"/>
      <c r="AE844" s="64"/>
    </row>
    <row r="845" spans="30:31">
      <c r="AD845" s="64"/>
      <c r="AE845" s="64"/>
    </row>
    <row r="846" spans="30:31">
      <c r="AD846" s="64"/>
      <c r="AE846" s="64"/>
    </row>
    <row r="847" spans="30:31">
      <c r="AD847" s="64"/>
      <c r="AE847" s="64"/>
    </row>
    <row r="848" spans="30:31">
      <c r="AD848" s="64"/>
      <c r="AE848" s="64"/>
    </row>
    <row r="849" spans="30:31">
      <c r="AD849" s="64"/>
      <c r="AE849" s="64"/>
    </row>
    <row r="850" spans="30:31">
      <c r="AD850" s="64"/>
      <c r="AE850" s="64"/>
    </row>
    <row r="851" spans="30:31">
      <c r="AD851" s="64"/>
      <c r="AE851" s="64"/>
    </row>
    <row r="852" spans="30:31">
      <c r="AD852" s="64"/>
      <c r="AE852" s="64"/>
    </row>
    <row r="853" spans="30:31">
      <c r="AD853" s="64"/>
      <c r="AE853" s="64"/>
    </row>
    <row r="854" spans="30:31">
      <c r="AD854" s="64"/>
      <c r="AE854" s="64"/>
    </row>
    <row r="855" spans="30:31">
      <c r="AD855" s="64"/>
      <c r="AE855" s="64"/>
    </row>
    <row r="856" spans="30:31">
      <c r="AD856" s="64"/>
      <c r="AE856" s="64"/>
    </row>
    <row r="857" spans="30:31">
      <c r="AD857" s="64"/>
      <c r="AE857" s="64"/>
    </row>
    <row r="858" spans="30:31">
      <c r="AD858" s="64"/>
      <c r="AE858" s="64"/>
    </row>
    <row r="859" spans="30:31">
      <c r="AD859" s="64"/>
      <c r="AE859" s="64"/>
    </row>
    <row r="860" spans="30:31">
      <c r="AD860" s="64"/>
      <c r="AE860" s="64"/>
    </row>
    <row r="861" spans="30:31">
      <c r="AD861" s="64"/>
      <c r="AE861" s="64"/>
    </row>
    <row r="862" spans="30:31">
      <c r="AD862" s="64"/>
      <c r="AE862" s="64"/>
    </row>
    <row r="863" spans="30:31">
      <c r="AD863" s="64"/>
      <c r="AE863" s="64"/>
    </row>
    <row r="864" spans="30:31">
      <c r="AD864" s="64"/>
      <c r="AE864" s="64"/>
    </row>
    <row r="865" spans="30:31">
      <c r="AD865" s="64"/>
      <c r="AE865" s="64"/>
    </row>
    <row r="866" spans="30:31">
      <c r="AD866" s="64"/>
      <c r="AE866" s="64"/>
    </row>
    <row r="867" spans="30:31">
      <c r="AD867" s="64"/>
      <c r="AE867" s="64"/>
    </row>
    <row r="868" spans="30:31">
      <c r="AD868" s="64"/>
      <c r="AE868" s="64"/>
    </row>
    <row r="869" spans="30:31">
      <c r="AD869" s="64"/>
      <c r="AE869" s="64"/>
    </row>
    <row r="870" spans="30:31">
      <c r="AD870" s="64"/>
      <c r="AE870" s="64"/>
    </row>
    <row r="871" spans="30:31">
      <c r="AD871" s="64"/>
      <c r="AE871" s="64"/>
    </row>
    <row r="872" spans="30:31">
      <c r="AD872" s="64"/>
      <c r="AE872" s="64"/>
    </row>
    <row r="873" spans="30:31">
      <c r="AD873" s="64"/>
      <c r="AE873" s="64"/>
    </row>
    <row r="874" spans="30:31">
      <c r="AD874" s="64"/>
      <c r="AE874" s="64"/>
    </row>
    <row r="875" spans="30:31">
      <c r="AD875" s="64"/>
      <c r="AE875" s="64"/>
    </row>
    <row r="876" spans="30:31">
      <c r="AD876" s="64"/>
      <c r="AE876" s="64"/>
    </row>
    <row r="877" spans="30:31">
      <c r="AD877" s="64"/>
      <c r="AE877" s="64"/>
    </row>
    <row r="878" spans="30:31">
      <c r="AD878" s="64"/>
      <c r="AE878" s="64"/>
    </row>
    <row r="879" spans="30:31">
      <c r="AD879" s="64"/>
      <c r="AE879" s="64"/>
    </row>
    <row r="880" spans="30:31">
      <c r="AD880" s="64"/>
      <c r="AE880" s="64"/>
    </row>
    <row r="881" spans="30:31">
      <c r="AD881" s="64"/>
      <c r="AE881" s="64"/>
    </row>
    <row r="882" spans="30:31">
      <c r="AD882" s="64"/>
      <c r="AE882" s="64"/>
    </row>
    <row r="883" spans="30:31">
      <c r="AD883" s="64"/>
      <c r="AE883" s="64"/>
    </row>
    <row r="884" spans="30:31">
      <c r="AD884" s="64"/>
      <c r="AE884" s="64"/>
    </row>
    <row r="885" spans="30:31">
      <c r="AD885" s="64"/>
      <c r="AE885" s="64"/>
    </row>
    <row r="886" spans="30:31">
      <c r="AD886" s="64"/>
      <c r="AE886" s="64"/>
    </row>
    <row r="887" spans="30:31">
      <c r="AD887" s="64"/>
      <c r="AE887" s="64"/>
    </row>
    <row r="888" spans="30:31">
      <c r="AD888" s="64"/>
      <c r="AE888" s="64"/>
    </row>
    <row r="889" spans="30:31">
      <c r="AD889" s="64"/>
      <c r="AE889" s="64"/>
    </row>
    <row r="890" spans="30:31">
      <c r="AD890" s="64"/>
      <c r="AE890" s="64"/>
    </row>
    <row r="891" spans="30:31">
      <c r="AD891" s="64"/>
      <c r="AE891" s="64"/>
    </row>
    <row r="892" spans="30:31">
      <c r="AD892" s="64"/>
      <c r="AE892" s="64"/>
    </row>
    <row r="893" spans="30:31">
      <c r="AD893" s="64"/>
      <c r="AE893" s="64"/>
    </row>
    <row r="894" spans="30:31">
      <c r="AD894" s="64"/>
      <c r="AE894" s="64"/>
    </row>
    <row r="895" spans="30:31">
      <c r="AD895" s="64"/>
      <c r="AE895" s="64"/>
    </row>
    <row r="896" spans="30:31">
      <c r="AD896" s="64"/>
      <c r="AE896" s="64"/>
    </row>
    <row r="897" spans="30:31">
      <c r="AD897" s="64"/>
      <c r="AE897" s="64"/>
    </row>
    <row r="898" spans="30:31">
      <c r="AD898" s="64"/>
      <c r="AE898" s="64"/>
    </row>
    <row r="899" spans="30:31">
      <c r="AD899" s="64"/>
      <c r="AE899" s="64"/>
    </row>
    <row r="900" spans="30:31">
      <c r="AD900" s="64"/>
      <c r="AE900" s="64"/>
    </row>
    <row r="901" spans="30:31">
      <c r="AD901" s="64"/>
      <c r="AE901" s="64"/>
    </row>
    <row r="902" spans="30:31">
      <c r="AD902" s="64"/>
      <c r="AE902" s="64"/>
    </row>
    <row r="903" spans="30:31">
      <c r="AD903" s="64"/>
      <c r="AE903" s="64"/>
    </row>
    <row r="904" spans="30:31">
      <c r="AD904" s="64"/>
      <c r="AE904" s="64"/>
    </row>
    <row r="905" spans="30:31">
      <c r="AD905" s="64"/>
      <c r="AE905" s="64"/>
    </row>
    <row r="906" spans="30:31">
      <c r="AD906" s="64"/>
      <c r="AE906" s="64"/>
    </row>
    <row r="907" spans="30:31">
      <c r="AD907" s="64"/>
      <c r="AE907" s="64"/>
    </row>
    <row r="908" spans="30:31">
      <c r="AD908" s="64"/>
      <c r="AE908" s="64"/>
    </row>
    <row r="909" spans="30:31">
      <c r="AD909" s="64"/>
      <c r="AE909" s="64"/>
    </row>
    <row r="910" spans="30:31">
      <c r="AD910" s="64"/>
      <c r="AE910" s="64"/>
    </row>
    <row r="911" spans="30:31">
      <c r="AD911" s="64"/>
      <c r="AE911" s="64"/>
    </row>
    <row r="912" spans="30:31">
      <c r="AD912" s="64"/>
      <c r="AE912" s="64"/>
    </row>
    <row r="913" spans="30:31">
      <c r="AD913" s="64"/>
      <c r="AE913" s="64"/>
    </row>
    <row r="914" spans="30:31">
      <c r="AD914" s="64"/>
      <c r="AE914" s="64"/>
    </row>
    <row r="915" spans="30:31">
      <c r="AD915" s="64"/>
      <c r="AE915" s="64"/>
    </row>
    <row r="916" spans="30:31">
      <c r="AD916" s="64"/>
      <c r="AE916" s="64"/>
    </row>
    <row r="917" spans="30:31">
      <c r="AD917" s="64"/>
      <c r="AE917" s="64"/>
    </row>
    <row r="918" spans="30:31">
      <c r="AD918" s="64"/>
      <c r="AE918" s="64"/>
    </row>
    <row r="919" spans="30:31">
      <c r="AD919" s="64"/>
      <c r="AE919" s="64"/>
    </row>
    <row r="920" spans="30:31">
      <c r="AD920" s="64"/>
      <c r="AE920" s="64"/>
    </row>
    <row r="921" spans="30:31">
      <c r="AD921" s="64"/>
      <c r="AE921" s="64"/>
    </row>
    <row r="922" spans="30:31">
      <c r="AD922" s="64"/>
      <c r="AE922" s="64"/>
    </row>
    <row r="923" spans="30:31">
      <c r="AD923" s="64"/>
      <c r="AE923" s="64"/>
    </row>
    <row r="924" spans="30:31">
      <c r="AD924" s="64"/>
      <c r="AE924" s="64"/>
    </row>
    <row r="925" spans="30:31">
      <c r="AD925" s="64"/>
      <c r="AE925" s="64"/>
    </row>
    <row r="926" spans="30:31">
      <c r="AD926" s="64"/>
      <c r="AE926" s="64"/>
    </row>
    <row r="927" spans="30:31">
      <c r="AD927" s="64"/>
      <c r="AE927" s="64"/>
    </row>
    <row r="928" spans="30:31">
      <c r="AD928" s="64"/>
      <c r="AE928" s="64"/>
    </row>
    <row r="929" spans="30:31">
      <c r="AD929" s="64"/>
      <c r="AE929" s="64"/>
    </row>
    <row r="930" spans="30:31">
      <c r="AD930" s="64"/>
      <c r="AE930" s="64"/>
    </row>
    <row r="931" spans="30:31">
      <c r="AD931" s="64"/>
      <c r="AE931" s="64"/>
    </row>
    <row r="932" spans="30:31">
      <c r="AD932" s="64"/>
      <c r="AE932" s="64"/>
    </row>
    <row r="933" spans="30:31">
      <c r="AD933" s="64"/>
      <c r="AE933" s="64"/>
    </row>
    <row r="934" spans="30:31">
      <c r="AD934" s="64"/>
      <c r="AE934" s="64"/>
    </row>
    <row r="935" spans="30:31">
      <c r="AD935" s="64"/>
      <c r="AE935" s="64"/>
    </row>
    <row r="936" spans="30:31">
      <c r="AD936" s="64"/>
      <c r="AE936" s="64"/>
    </row>
    <row r="937" spans="30:31">
      <c r="AD937" s="64"/>
      <c r="AE937" s="64"/>
    </row>
    <row r="938" spans="30:31">
      <c r="AD938" s="64"/>
      <c r="AE938" s="64"/>
    </row>
    <row r="939" spans="30:31">
      <c r="AD939" s="64"/>
      <c r="AE939" s="64"/>
    </row>
    <row r="940" spans="30:31">
      <c r="AD940" s="64"/>
      <c r="AE940" s="64"/>
    </row>
    <row r="941" spans="30:31">
      <c r="AD941" s="64"/>
      <c r="AE941" s="64"/>
    </row>
    <row r="942" spans="30:31">
      <c r="AD942" s="64"/>
      <c r="AE942" s="64"/>
    </row>
    <row r="943" spans="30:31">
      <c r="AD943" s="64"/>
      <c r="AE943" s="64"/>
    </row>
    <row r="944" spans="30:31">
      <c r="AD944" s="64"/>
      <c r="AE944" s="64"/>
    </row>
    <row r="945" spans="30:31">
      <c r="AD945" s="64"/>
      <c r="AE945" s="64"/>
    </row>
    <row r="946" spans="30:31">
      <c r="AD946" s="64"/>
      <c r="AE946" s="64"/>
    </row>
    <row r="947" spans="30:31">
      <c r="AD947" s="64"/>
      <c r="AE947" s="64"/>
    </row>
    <row r="948" spans="30:31">
      <c r="AD948" s="64"/>
      <c r="AE948" s="64"/>
    </row>
    <row r="949" spans="30:31">
      <c r="AD949" s="64"/>
      <c r="AE949" s="64"/>
    </row>
    <row r="950" spans="30:31">
      <c r="AD950" s="64"/>
      <c r="AE950" s="64"/>
    </row>
    <row r="951" spans="30:31">
      <c r="AD951" s="64"/>
      <c r="AE951" s="64"/>
    </row>
    <row r="952" spans="30:31">
      <c r="AD952" s="64"/>
      <c r="AE952" s="64"/>
    </row>
    <row r="953" spans="30:31">
      <c r="AD953" s="64"/>
      <c r="AE953" s="64"/>
    </row>
    <row r="954" spans="30:31">
      <c r="AD954" s="64"/>
      <c r="AE954" s="64"/>
    </row>
    <row r="955" spans="30:31">
      <c r="AD955" s="64"/>
      <c r="AE955" s="64"/>
    </row>
    <row r="956" spans="30:31">
      <c r="AD956" s="64"/>
      <c r="AE956" s="64"/>
    </row>
    <row r="957" spans="30:31">
      <c r="AD957" s="64"/>
      <c r="AE957" s="64"/>
    </row>
    <row r="958" spans="30:31">
      <c r="AD958" s="64"/>
      <c r="AE958" s="64"/>
    </row>
    <row r="959" spans="30:31">
      <c r="AD959" s="64"/>
      <c r="AE959" s="64"/>
    </row>
    <row r="960" spans="30:31">
      <c r="AD960" s="64"/>
      <c r="AE960" s="64"/>
    </row>
    <row r="961" spans="30:31">
      <c r="AD961" s="64"/>
      <c r="AE961" s="64"/>
    </row>
    <row r="962" spans="30:31">
      <c r="AD962" s="64"/>
      <c r="AE962" s="64"/>
    </row>
    <row r="963" spans="30:31">
      <c r="AD963" s="64"/>
      <c r="AE963" s="64"/>
    </row>
    <row r="964" spans="30:31">
      <c r="AD964" s="64"/>
      <c r="AE964" s="64"/>
    </row>
    <row r="965" spans="30:31">
      <c r="AD965" s="64"/>
      <c r="AE965" s="64"/>
    </row>
    <row r="966" spans="30:31">
      <c r="AD966" s="64"/>
      <c r="AE966" s="64"/>
    </row>
    <row r="967" spans="30:31">
      <c r="AD967" s="64"/>
      <c r="AE967" s="64"/>
    </row>
    <row r="968" spans="30:31">
      <c r="AD968" s="64"/>
      <c r="AE968" s="64"/>
    </row>
    <row r="969" spans="30:31">
      <c r="AD969" s="64"/>
      <c r="AE969" s="64"/>
    </row>
    <row r="970" spans="30:31">
      <c r="AD970" s="64"/>
      <c r="AE970" s="64"/>
    </row>
    <row r="971" spans="30:31">
      <c r="AD971" s="64"/>
      <c r="AE971" s="64"/>
    </row>
    <row r="972" spans="30:31">
      <c r="AD972" s="64"/>
      <c r="AE972" s="64"/>
    </row>
    <row r="973" spans="30:31">
      <c r="AD973" s="64"/>
      <c r="AE973" s="64"/>
    </row>
    <row r="974" spans="30:31">
      <c r="AD974" s="64"/>
      <c r="AE974" s="64"/>
    </row>
    <row r="975" spans="30:31">
      <c r="AD975" s="64"/>
      <c r="AE975" s="64"/>
    </row>
    <row r="976" spans="30:31">
      <c r="AD976" s="64"/>
      <c r="AE976" s="64"/>
    </row>
    <row r="977" spans="30:31">
      <c r="AD977" s="64"/>
      <c r="AE977" s="64"/>
    </row>
    <row r="978" spans="30:31">
      <c r="AD978" s="64"/>
      <c r="AE978" s="64"/>
    </row>
    <row r="979" spans="30:31">
      <c r="AD979" s="64"/>
      <c r="AE979" s="64"/>
    </row>
    <row r="980" spans="30:31">
      <c r="AD980" s="64"/>
      <c r="AE980" s="64"/>
    </row>
    <row r="981" spans="30:31">
      <c r="AD981" s="64"/>
      <c r="AE981" s="64"/>
    </row>
    <row r="982" spans="30:31">
      <c r="AD982" s="64"/>
      <c r="AE982" s="64"/>
    </row>
    <row r="983" spans="30:31">
      <c r="AD983" s="64"/>
      <c r="AE983" s="64"/>
    </row>
    <row r="984" spans="30:31">
      <c r="AD984" s="64"/>
      <c r="AE984" s="64"/>
    </row>
    <row r="985" spans="30:31">
      <c r="AD985" s="64"/>
      <c r="AE985" s="64"/>
    </row>
    <row r="986" spans="30:31">
      <c r="AD986" s="64"/>
      <c r="AE986" s="64"/>
    </row>
    <row r="987" spans="30:31">
      <c r="AD987" s="64"/>
      <c r="AE987" s="64"/>
    </row>
    <row r="988" spans="30:31">
      <c r="AD988" s="64"/>
      <c r="AE988" s="64"/>
    </row>
    <row r="989" spans="30:31">
      <c r="AD989" s="64"/>
      <c r="AE989" s="64"/>
    </row>
    <row r="990" spans="30:31">
      <c r="AD990" s="64"/>
      <c r="AE990" s="64"/>
    </row>
    <row r="991" spans="30:31">
      <c r="AD991" s="64"/>
      <c r="AE991" s="64"/>
    </row>
    <row r="992" spans="30:31">
      <c r="AD992" s="64"/>
      <c r="AE992" s="64"/>
    </row>
    <row r="993" spans="30:31">
      <c r="AD993" s="64"/>
      <c r="AE993" s="64"/>
    </row>
    <row r="994" spans="30:31">
      <c r="AD994" s="64"/>
      <c r="AE994" s="64"/>
    </row>
    <row r="995" spans="30:31">
      <c r="AD995" s="64"/>
      <c r="AE995" s="64"/>
    </row>
    <row r="996" spans="30:31">
      <c r="AD996" s="64"/>
      <c r="AE996" s="64"/>
    </row>
    <row r="997" spans="30:31">
      <c r="AD997" s="64"/>
      <c r="AE997" s="64"/>
    </row>
    <row r="998" spans="30:31">
      <c r="AD998" s="64"/>
      <c r="AE998" s="64"/>
    </row>
    <row r="999" spans="30:31">
      <c r="AD999" s="64"/>
      <c r="AE999" s="64"/>
    </row>
    <row r="1000" spans="30:31">
      <c r="AD1000" s="64"/>
      <c r="AE1000" s="64"/>
    </row>
    <row r="1001" spans="30:31">
      <c r="AD1001" s="64"/>
      <c r="AE1001" s="64"/>
    </row>
    <row r="1002" spans="30:31">
      <c r="AD1002" s="64"/>
      <c r="AE1002" s="64"/>
    </row>
    <row r="1003" spans="30:31">
      <c r="AD1003" s="64"/>
      <c r="AE1003" s="64"/>
    </row>
    <row r="1004" spans="30:31">
      <c r="AD1004" s="64"/>
      <c r="AE1004" s="64"/>
    </row>
    <row r="1005" spans="30:31">
      <c r="AD1005" s="64"/>
      <c r="AE1005" s="64"/>
    </row>
    <row r="1006" spans="30:31">
      <c r="AD1006" s="64"/>
      <c r="AE1006" s="64"/>
    </row>
    <row r="1007" spans="30:31">
      <c r="AD1007" s="64"/>
      <c r="AE1007" s="64"/>
    </row>
    <row r="1008" spans="30:31">
      <c r="AD1008" s="64"/>
      <c r="AE1008" s="64"/>
    </row>
    <row r="1009" spans="30:31">
      <c r="AD1009" s="64"/>
      <c r="AE1009" s="64"/>
    </row>
    <row r="1010" spans="30:31">
      <c r="AD1010" s="64"/>
      <c r="AE1010" s="64"/>
    </row>
    <row r="1011" spans="30:31">
      <c r="AD1011" s="64"/>
      <c r="AE1011" s="64"/>
    </row>
    <row r="1012" spans="30:31">
      <c r="AD1012" s="64"/>
      <c r="AE1012" s="64"/>
    </row>
    <row r="1013" spans="30:31">
      <c r="AD1013" s="64"/>
      <c r="AE1013" s="64"/>
    </row>
    <row r="1014" spans="30:31">
      <c r="AD1014" s="64"/>
      <c r="AE1014" s="64"/>
    </row>
    <row r="1015" spans="30:31">
      <c r="AD1015" s="64"/>
      <c r="AE1015" s="64"/>
    </row>
    <row r="1016" spans="30:31">
      <c r="AD1016" s="64"/>
      <c r="AE1016" s="64"/>
    </row>
    <row r="1017" spans="30:31">
      <c r="AD1017" s="64"/>
      <c r="AE1017" s="64"/>
    </row>
    <row r="1018" spans="30:31">
      <c r="AD1018" s="64"/>
      <c r="AE1018" s="64"/>
    </row>
    <row r="1019" spans="30:31">
      <c r="AD1019" s="64"/>
      <c r="AE1019" s="64"/>
    </row>
    <row r="1020" spans="30:31">
      <c r="AD1020" s="64"/>
      <c r="AE1020" s="64"/>
    </row>
    <row r="1021" spans="30:31">
      <c r="AD1021" s="64"/>
      <c r="AE1021" s="64"/>
    </row>
    <row r="1022" spans="30:31">
      <c r="AD1022" s="64"/>
      <c r="AE1022" s="64"/>
    </row>
    <row r="1023" spans="30:31">
      <c r="AD1023" s="64"/>
      <c r="AE1023" s="64"/>
    </row>
    <row r="1024" spans="30:31">
      <c r="AD1024" s="64"/>
      <c r="AE1024" s="64"/>
    </row>
    <row r="1025" spans="30:31">
      <c r="AD1025" s="64"/>
      <c r="AE1025" s="64"/>
    </row>
    <row r="1026" spans="30:31">
      <c r="AD1026" s="64"/>
      <c r="AE1026" s="64"/>
    </row>
    <row r="1027" spans="30:31">
      <c r="AD1027" s="64"/>
      <c r="AE1027" s="64"/>
    </row>
    <row r="1028" spans="30:31">
      <c r="AD1028" s="64"/>
      <c r="AE1028" s="64"/>
    </row>
    <row r="1029" spans="30:31">
      <c r="AD1029" s="64"/>
      <c r="AE1029" s="64"/>
    </row>
    <row r="1030" spans="30:31">
      <c r="AD1030" s="64"/>
      <c r="AE1030" s="64"/>
    </row>
    <row r="1031" spans="30:31">
      <c r="AD1031" s="64"/>
      <c r="AE1031" s="64"/>
    </row>
    <row r="1032" spans="30:31">
      <c r="AD1032" s="64"/>
      <c r="AE1032" s="64"/>
    </row>
    <row r="1033" spans="30:31">
      <c r="AD1033" s="64"/>
      <c r="AE1033" s="64"/>
    </row>
    <row r="1034" spans="30:31">
      <c r="AD1034" s="64"/>
      <c r="AE1034" s="64"/>
    </row>
    <row r="1035" spans="30:31">
      <c r="AD1035" s="64"/>
      <c r="AE1035" s="64"/>
    </row>
    <row r="1036" spans="30:31">
      <c r="AD1036" s="64"/>
      <c r="AE1036" s="64"/>
    </row>
    <row r="1037" spans="30:31">
      <c r="AD1037" s="64"/>
      <c r="AE1037" s="64"/>
    </row>
    <row r="1038" spans="30:31">
      <c r="AD1038" s="64"/>
      <c r="AE1038" s="64"/>
    </row>
    <row r="1039" spans="30:31">
      <c r="AD1039" s="64"/>
      <c r="AE1039" s="64"/>
    </row>
    <row r="1040" spans="30:31">
      <c r="AD1040" s="64"/>
      <c r="AE1040" s="64"/>
    </row>
    <row r="1041" spans="30:31">
      <c r="AD1041" s="64"/>
      <c r="AE1041" s="64"/>
    </row>
    <row r="1042" spans="30:31">
      <c r="AD1042" s="64"/>
      <c r="AE1042" s="64"/>
    </row>
    <row r="1043" spans="30:31">
      <c r="AD1043" s="64"/>
      <c r="AE1043" s="64"/>
    </row>
    <row r="1044" spans="30:31">
      <c r="AD1044" s="64"/>
      <c r="AE1044" s="64"/>
    </row>
    <row r="1045" spans="30:31">
      <c r="AD1045" s="64"/>
      <c r="AE1045" s="64"/>
    </row>
    <row r="1046" spans="30:31">
      <c r="AD1046" s="64"/>
      <c r="AE1046" s="64"/>
    </row>
    <row r="1047" spans="30:31">
      <c r="AD1047" s="64"/>
      <c r="AE1047" s="64"/>
    </row>
    <row r="1048" spans="30:31">
      <c r="AD1048" s="64"/>
      <c r="AE1048" s="64"/>
    </row>
    <row r="1049" spans="30:31">
      <c r="AD1049" s="64"/>
      <c r="AE1049" s="64"/>
    </row>
    <row r="1050" spans="30:31">
      <c r="AD1050" s="64"/>
      <c r="AE1050" s="64"/>
    </row>
    <row r="1051" spans="30:31">
      <c r="AD1051" s="64"/>
      <c r="AE1051" s="64"/>
    </row>
    <row r="1052" spans="30:31">
      <c r="AD1052" s="64"/>
      <c r="AE1052" s="64"/>
    </row>
    <row r="1053" spans="30:31">
      <c r="AD1053" s="64"/>
      <c r="AE1053" s="64"/>
    </row>
    <row r="1054" spans="30:31">
      <c r="AD1054" s="64"/>
      <c r="AE1054" s="64"/>
    </row>
    <row r="1055" spans="30:31">
      <c r="AD1055" s="64"/>
      <c r="AE1055" s="64"/>
    </row>
    <row r="1056" spans="30:31">
      <c r="AD1056" s="64"/>
      <c r="AE1056" s="64"/>
    </row>
    <row r="1057" spans="30:31">
      <c r="AD1057" s="64"/>
      <c r="AE1057" s="64"/>
    </row>
    <row r="1058" spans="30:31">
      <c r="AD1058" s="64"/>
      <c r="AE1058" s="64"/>
    </row>
    <row r="1059" spans="30:31">
      <c r="AD1059" s="64"/>
      <c r="AE1059" s="64"/>
    </row>
    <row r="1060" spans="30:31">
      <c r="AD1060" s="64"/>
      <c r="AE1060" s="64"/>
    </row>
    <row r="1061" spans="30:31">
      <c r="AD1061" s="64"/>
      <c r="AE1061" s="64"/>
    </row>
    <row r="1062" spans="30:31">
      <c r="AD1062" s="64"/>
      <c r="AE1062" s="64"/>
    </row>
    <row r="1063" spans="30:31">
      <c r="AD1063" s="64"/>
      <c r="AE1063" s="64"/>
    </row>
    <row r="1064" spans="30:31">
      <c r="AD1064" s="64"/>
      <c r="AE1064" s="64"/>
    </row>
    <row r="1065" spans="30:31">
      <c r="AD1065" s="64"/>
      <c r="AE1065" s="64"/>
    </row>
    <row r="1066" spans="30:31">
      <c r="AD1066" s="64"/>
      <c r="AE1066" s="64"/>
    </row>
    <row r="1067" spans="30:31">
      <c r="AD1067" s="64"/>
      <c r="AE1067" s="64"/>
    </row>
    <row r="1068" spans="30:31">
      <c r="AD1068" s="64"/>
      <c r="AE1068" s="64"/>
    </row>
    <row r="1069" spans="30:31">
      <c r="AD1069" s="64"/>
      <c r="AE1069" s="64"/>
    </row>
    <row r="1070" spans="30:31">
      <c r="AD1070" s="64"/>
      <c r="AE1070" s="64"/>
    </row>
    <row r="1071" spans="30:31">
      <c r="AD1071" s="64"/>
      <c r="AE1071" s="64"/>
    </row>
    <row r="1072" spans="30:31">
      <c r="AD1072" s="64"/>
      <c r="AE1072" s="64"/>
    </row>
    <row r="1073" spans="30:31">
      <c r="AD1073" s="64"/>
      <c r="AE1073" s="64"/>
    </row>
    <row r="1074" spans="30:31">
      <c r="AD1074" s="64"/>
      <c r="AE1074" s="64"/>
    </row>
    <row r="1075" spans="30:31">
      <c r="AD1075" s="64"/>
      <c r="AE1075" s="64"/>
    </row>
    <row r="1076" spans="30:31">
      <c r="AD1076" s="64"/>
      <c r="AE1076" s="64"/>
    </row>
    <row r="1077" spans="30:31">
      <c r="AD1077" s="64"/>
      <c r="AE1077" s="64"/>
    </row>
    <row r="1078" spans="30:31">
      <c r="AD1078" s="64"/>
      <c r="AE1078" s="64"/>
    </row>
    <row r="1079" spans="30:31">
      <c r="AD1079" s="64"/>
      <c r="AE1079" s="64"/>
    </row>
    <row r="1080" spans="30:31">
      <c r="AD1080" s="64"/>
      <c r="AE1080" s="64"/>
    </row>
    <row r="1081" spans="30:31">
      <c r="AD1081" s="64"/>
      <c r="AE1081" s="64"/>
    </row>
    <row r="1082" spans="30:31">
      <c r="AD1082" s="64"/>
      <c r="AE1082" s="64"/>
    </row>
    <row r="1083" spans="30:31">
      <c r="AD1083" s="64"/>
      <c r="AE1083" s="64"/>
    </row>
    <row r="1084" spans="30:31">
      <c r="AD1084" s="64"/>
      <c r="AE1084" s="64"/>
    </row>
    <row r="1085" spans="30:31">
      <c r="AD1085" s="64"/>
      <c r="AE1085" s="64"/>
    </row>
    <row r="1086" spans="30:31">
      <c r="AD1086" s="64"/>
      <c r="AE1086" s="64"/>
    </row>
    <row r="1087" spans="30:31">
      <c r="AD1087" s="64"/>
      <c r="AE1087" s="64"/>
    </row>
    <row r="1088" spans="30:31">
      <c r="AD1088" s="64"/>
      <c r="AE1088" s="64"/>
    </row>
    <row r="1089" spans="30:31">
      <c r="AD1089" s="64"/>
      <c r="AE1089" s="64"/>
    </row>
    <row r="1090" spans="30:31">
      <c r="AD1090" s="64"/>
      <c r="AE1090" s="64"/>
    </row>
    <row r="1091" spans="30:31">
      <c r="AD1091" s="64"/>
      <c r="AE1091" s="64"/>
    </row>
    <row r="1092" spans="30:31">
      <c r="AD1092" s="64"/>
      <c r="AE1092" s="64"/>
    </row>
    <row r="1093" spans="30:31">
      <c r="AD1093" s="64"/>
      <c r="AE1093" s="64"/>
    </row>
    <row r="1094" spans="30:31">
      <c r="AD1094" s="64"/>
      <c r="AE1094" s="64"/>
    </row>
    <row r="1095" spans="30:31">
      <c r="AD1095" s="64"/>
      <c r="AE1095" s="64"/>
    </row>
    <row r="1096" spans="30:31">
      <c r="AD1096" s="64"/>
      <c r="AE1096" s="64"/>
    </row>
    <row r="1097" spans="30:31">
      <c r="AD1097" s="64"/>
      <c r="AE1097" s="64"/>
    </row>
    <row r="1098" spans="30:31">
      <c r="AD1098" s="64"/>
      <c r="AE1098" s="64"/>
    </row>
    <row r="1099" spans="30:31">
      <c r="AD1099" s="64"/>
      <c r="AE1099" s="64"/>
    </row>
    <row r="1100" spans="30:31">
      <c r="AD1100" s="64"/>
      <c r="AE1100" s="64"/>
    </row>
    <row r="1101" spans="30:31">
      <c r="AD1101" s="64"/>
      <c r="AE1101" s="64"/>
    </row>
    <row r="1102" spans="30:31">
      <c r="AD1102" s="64"/>
      <c r="AE1102" s="64"/>
    </row>
    <row r="1103" spans="30:31">
      <c r="AD1103" s="64"/>
      <c r="AE1103" s="64"/>
    </row>
    <row r="1104" spans="30:31">
      <c r="AD1104" s="64"/>
      <c r="AE1104" s="64"/>
    </row>
    <row r="1105" spans="30:31">
      <c r="AD1105" s="64"/>
      <c r="AE1105" s="64"/>
    </row>
    <row r="1106" spans="30:31">
      <c r="AD1106" s="64"/>
      <c r="AE1106" s="64"/>
    </row>
    <row r="1107" spans="30:31">
      <c r="AD1107" s="64"/>
      <c r="AE1107" s="64"/>
    </row>
    <row r="1108" spans="30:31">
      <c r="AD1108" s="64"/>
      <c r="AE1108" s="64"/>
    </row>
    <row r="1109" spans="30:31">
      <c r="AD1109" s="64"/>
      <c r="AE1109" s="64"/>
    </row>
    <row r="1110" spans="30:31">
      <c r="AD1110" s="64"/>
      <c r="AE1110" s="64"/>
    </row>
    <row r="1111" spans="30:31">
      <c r="AD1111" s="64"/>
      <c r="AE1111" s="64"/>
    </row>
    <row r="1112" spans="30:31">
      <c r="AD1112" s="64"/>
      <c r="AE1112" s="64"/>
    </row>
    <row r="1113" spans="30:31">
      <c r="AD1113" s="64"/>
      <c r="AE1113" s="64"/>
    </row>
    <row r="1114" spans="30:31">
      <c r="AD1114" s="64"/>
      <c r="AE1114" s="64"/>
    </row>
    <row r="1115" spans="30:31">
      <c r="AD1115" s="64"/>
      <c r="AE1115" s="64"/>
    </row>
    <row r="1116" spans="30:31">
      <c r="AD1116" s="64"/>
      <c r="AE1116" s="64"/>
    </row>
    <row r="1117" spans="30:31">
      <c r="AD1117" s="64"/>
      <c r="AE1117" s="64"/>
    </row>
    <row r="1118" spans="30:31">
      <c r="AD1118" s="64"/>
      <c r="AE1118" s="64"/>
    </row>
    <row r="1119" spans="30:31">
      <c r="AD1119" s="64"/>
      <c r="AE1119" s="64"/>
    </row>
    <row r="1120" spans="30:31">
      <c r="AD1120" s="64"/>
      <c r="AE1120" s="64"/>
    </row>
    <row r="1121" spans="30:31">
      <c r="AD1121" s="64"/>
      <c r="AE1121" s="64"/>
    </row>
    <row r="1122" spans="30:31">
      <c r="AD1122" s="64"/>
      <c r="AE1122" s="64"/>
    </row>
    <row r="1123" spans="30:31">
      <c r="AD1123" s="64"/>
      <c r="AE1123" s="64"/>
    </row>
    <row r="1124" spans="30:31">
      <c r="AD1124" s="64"/>
      <c r="AE1124" s="64"/>
    </row>
    <row r="1125" spans="30:31">
      <c r="AD1125" s="64"/>
      <c r="AE1125" s="64"/>
    </row>
    <row r="1126" spans="30:31">
      <c r="AD1126" s="64"/>
      <c r="AE1126" s="64"/>
    </row>
    <row r="1127" spans="30:31">
      <c r="AD1127" s="64"/>
      <c r="AE1127" s="64"/>
    </row>
    <row r="1128" spans="30:31">
      <c r="AD1128" s="64"/>
      <c r="AE1128" s="64"/>
    </row>
    <row r="1129" spans="30:31">
      <c r="AD1129" s="64"/>
      <c r="AE1129" s="64"/>
    </row>
    <row r="1130" spans="30:31">
      <c r="AD1130" s="64"/>
      <c r="AE1130" s="64"/>
    </row>
    <row r="1131" spans="30:31">
      <c r="AD1131" s="64"/>
      <c r="AE1131" s="64"/>
    </row>
    <row r="1132" spans="30:31">
      <c r="AD1132" s="64"/>
      <c r="AE1132" s="64"/>
    </row>
    <row r="1133" spans="30:31">
      <c r="AD1133" s="64"/>
      <c r="AE1133" s="64"/>
    </row>
    <row r="1134" spans="30:31">
      <c r="AD1134" s="64"/>
      <c r="AE1134" s="64"/>
    </row>
    <row r="1135" spans="30:31">
      <c r="AD1135" s="64"/>
      <c r="AE1135" s="64"/>
    </row>
    <row r="1136" spans="30:31">
      <c r="AD1136" s="64"/>
      <c r="AE1136" s="64"/>
    </row>
    <row r="1137" spans="30:31">
      <c r="AD1137" s="64"/>
      <c r="AE1137" s="64"/>
    </row>
    <row r="1138" spans="30:31">
      <c r="AD1138" s="64"/>
      <c r="AE1138" s="64"/>
    </row>
    <row r="1139" spans="30:31">
      <c r="AD1139" s="64"/>
      <c r="AE1139" s="64"/>
    </row>
    <row r="1140" spans="30:31">
      <c r="AD1140" s="64"/>
      <c r="AE1140" s="64"/>
    </row>
    <row r="1141" spans="30:31">
      <c r="AD1141" s="64"/>
      <c r="AE1141" s="64"/>
    </row>
    <row r="1142" spans="30:31">
      <c r="AD1142" s="64"/>
      <c r="AE1142" s="64"/>
    </row>
    <row r="1143" spans="30:31">
      <c r="AD1143" s="64"/>
      <c r="AE1143" s="64"/>
    </row>
    <row r="1144" spans="30:31">
      <c r="AD1144" s="64"/>
      <c r="AE1144" s="64"/>
    </row>
    <row r="1145" spans="30:31">
      <c r="AD1145" s="64"/>
      <c r="AE1145" s="64"/>
    </row>
    <row r="1146" spans="30:31">
      <c r="AD1146" s="64"/>
      <c r="AE1146" s="64"/>
    </row>
    <row r="1147" spans="30:31">
      <c r="AD1147" s="64"/>
      <c r="AE1147" s="64"/>
    </row>
    <row r="1148" spans="30:31">
      <c r="AD1148" s="64"/>
      <c r="AE1148" s="64"/>
    </row>
    <row r="1149" spans="30:31">
      <c r="AD1149" s="64"/>
      <c r="AE1149" s="64"/>
    </row>
    <row r="1150" spans="30:31">
      <c r="AD1150" s="64"/>
      <c r="AE1150" s="64"/>
    </row>
    <row r="1151" spans="30:31">
      <c r="AD1151" s="64"/>
      <c r="AE1151" s="64"/>
    </row>
    <row r="1152" spans="30:31">
      <c r="AD1152" s="64"/>
      <c r="AE1152" s="64"/>
    </row>
    <row r="1153" spans="30:31">
      <c r="AD1153" s="64"/>
      <c r="AE1153" s="64"/>
    </row>
    <row r="1154" spans="30:31">
      <c r="AD1154" s="64"/>
      <c r="AE1154" s="64"/>
    </row>
    <row r="1155" spans="30:31">
      <c r="AD1155" s="64"/>
      <c r="AE1155" s="64"/>
    </row>
    <row r="1156" spans="30:31">
      <c r="AD1156" s="64"/>
      <c r="AE1156" s="64"/>
    </row>
    <row r="1157" spans="30:31">
      <c r="AD1157" s="64"/>
      <c r="AE1157" s="64"/>
    </row>
    <row r="1158" spans="30:31">
      <c r="AD1158" s="64"/>
      <c r="AE1158" s="64"/>
    </row>
    <row r="1159" spans="30:31">
      <c r="AD1159" s="64"/>
      <c r="AE1159" s="64"/>
    </row>
    <row r="1160" spans="30:31">
      <c r="AD1160" s="64"/>
      <c r="AE1160" s="64"/>
    </row>
    <row r="1161" spans="30:31">
      <c r="AD1161" s="64"/>
      <c r="AE1161" s="64"/>
    </row>
    <row r="1162" spans="30:31">
      <c r="AD1162" s="64"/>
      <c r="AE1162" s="64"/>
    </row>
    <row r="1163" spans="30:31">
      <c r="AD1163" s="64"/>
      <c r="AE1163" s="64"/>
    </row>
    <row r="1164" spans="30:31">
      <c r="AD1164" s="64"/>
      <c r="AE1164" s="64"/>
    </row>
    <row r="1165" spans="30:31">
      <c r="AD1165" s="64"/>
      <c r="AE1165" s="64"/>
    </row>
    <row r="1166" spans="30:31">
      <c r="AD1166" s="64"/>
      <c r="AE1166" s="64"/>
    </row>
    <row r="1167" spans="30:31">
      <c r="AD1167" s="64"/>
      <c r="AE1167" s="64"/>
    </row>
    <row r="1168" spans="30:31">
      <c r="AD1168" s="64"/>
      <c r="AE1168" s="64"/>
    </row>
    <row r="1169" spans="30:31">
      <c r="AD1169" s="64"/>
      <c r="AE1169" s="64"/>
    </row>
    <row r="1170" spans="30:31">
      <c r="AD1170" s="64"/>
      <c r="AE1170" s="64"/>
    </row>
    <row r="1171" spans="30:31">
      <c r="AD1171" s="64"/>
      <c r="AE1171" s="64"/>
    </row>
    <row r="1172" spans="30:31">
      <c r="AD1172" s="64"/>
      <c r="AE1172" s="64"/>
    </row>
    <row r="1173" spans="30:31">
      <c r="AD1173" s="64"/>
      <c r="AE1173" s="64"/>
    </row>
    <row r="1174" spans="30:31">
      <c r="AD1174" s="64"/>
      <c r="AE1174" s="64"/>
    </row>
    <row r="1175" spans="30:31">
      <c r="AD1175" s="64"/>
      <c r="AE1175" s="64"/>
    </row>
    <row r="1176" spans="30:31">
      <c r="AD1176" s="64"/>
      <c r="AE1176" s="64"/>
    </row>
    <row r="1177" spans="30:31">
      <c r="AD1177" s="64"/>
      <c r="AE1177" s="64"/>
    </row>
    <row r="1178" spans="30:31">
      <c r="AD1178" s="64"/>
      <c r="AE1178" s="64"/>
    </row>
    <row r="1179" spans="30:31">
      <c r="AD1179" s="64"/>
      <c r="AE1179" s="64"/>
    </row>
    <row r="1180" spans="30:31">
      <c r="AD1180" s="64"/>
      <c r="AE1180" s="64"/>
    </row>
    <row r="1181" spans="30:31">
      <c r="AD1181" s="64"/>
      <c r="AE1181" s="64"/>
    </row>
    <row r="1182" spans="30:31">
      <c r="AD1182" s="64"/>
      <c r="AE1182" s="64"/>
    </row>
    <row r="1183" spans="30:31">
      <c r="AD1183" s="64"/>
      <c r="AE1183" s="64"/>
    </row>
    <row r="1184" spans="30:31">
      <c r="AD1184" s="64"/>
      <c r="AE1184" s="64"/>
    </row>
    <row r="1185" spans="30:31">
      <c r="AD1185" s="64"/>
      <c r="AE1185" s="64"/>
    </row>
    <row r="1186" spans="30:31">
      <c r="AD1186" s="64"/>
      <c r="AE1186" s="64"/>
    </row>
    <row r="1187" spans="30:31">
      <c r="AD1187" s="64"/>
      <c r="AE1187" s="64"/>
    </row>
    <row r="1188" spans="30:31">
      <c r="AD1188" s="64"/>
      <c r="AE1188" s="64"/>
    </row>
    <row r="1189" spans="30:31">
      <c r="AD1189" s="64"/>
      <c r="AE1189" s="64"/>
    </row>
    <row r="1190" spans="30:31">
      <c r="AD1190" s="64"/>
      <c r="AE1190" s="64"/>
    </row>
    <row r="1191" spans="30:31">
      <c r="AD1191" s="64"/>
      <c r="AE1191" s="64"/>
    </row>
    <row r="1192" spans="30:31">
      <c r="AD1192" s="64"/>
      <c r="AE1192" s="64"/>
    </row>
    <row r="1193" spans="30:31">
      <c r="AD1193" s="64"/>
      <c r="AE1193" s="64"/>
    </row>
    <row r="1194" spans="30:31">
      <c r="AD1194" s="64"/>
      <c r="AE1194" s="64"/>
    </row>
    <row r="1195" spans="30:31">
      <c r="AD1195" s="64"/>
      <c r="AE1195" s="64"/>
    </row>
    <row r="1196" spans="30:31">
      <c r="AD1196" s="64"/>
      <c r="AE1196" s="64"/>
    </row>
    <row r="1197" spans="30:31">
      <c r="AD1197" s="64"/>
      <c r="AE1197" s="64"/>
    </row>
    <row r="1198" spans="30:31">
      <c r="AD1198" s="64"/>
      <c r="AE1198" s="64"/>
    </row>
    <row r="1199" spans="30:31">
      <c r="AD1199" s="64"/>
      <c r="AE1199" s="64"/>
    </row>
    <row r="1200" spans="30:31">
      <c r="AD1200" s="64"/>
      <c r="AE1200" s="64"/>
    </row>
    <row r="1201" spans="30:31">
      <c r="AD1201" s="64"/>
      <c r="AE1201" s="64"/>
    </row>
    <row r="1202" spans="30:31">
      <c r="AD1202" s="64"/>
      <c r="AE1202" s="64"/>
    </row>
    <row r="1203" spans="30:31">
      <c r="AD1203" s="64"/>
      <c r="AE1203" s="64"/>
    </row>
    <row r="1204" spans="30:31">
      <c r="AD1204" s="64"/>
      <c r="AE1204" s="64"/>
    </row>
    <row r="1205" spans="30:31">
      <c r="AD1205" s="64"/>
      <c r="AE1205" s="64"/>
    </row>
    <row r="1206" spans="30:31">
      <c r="AD1206" s="64"/>
      <c r="AE1206" s="64"/>
    </row>
    <row r="1207" spans="30:31">
      <c r="AD1207" s="64"/>
      <c r="AE1207" s="64"/>
    </row>
    <row r="1208" spans="30:31">
      <c r="AD1208" s="64"/>
      <c r="AE1208" s="64"/>
    </row>
    <row r="1209" spans="30:31">
      <c r="AD1209" s="64"/>
      <c r="AE1209" s="64"/>
    </row>
    <row r="1210" spans="30:31">
      <c r="AD1210" s="64"/>
      <c r="AE1210" s="64"/>
    </row>
    <row r="1211" spans="30:31">
      <c r="AD1211" s="64"/>
      <c r="AE1211" s="64"/>
    </row>
    <row r="1212" spans="30:31">
      <c r="AD1212" s="64"/>
      <c r="AE1212" s="64"/>
    </row>
    <row r="1213" spans="30:31">
      <c r="AD1213" s="64"/>
      <c r="AE1213" s="64"/>
    </row>
    <row r="1214" spans="30:31">
      <c r="AD1214" s="64"/>
      <c r="AE1214" s="64"/>
    </row>
    <row r="1215" spans="30:31">
      <c r="AD1215" s="64"/>
      <c r="AE1215" s="64"/>
    </row>
    <row r="1216" spans="30:31">
      <c r="AD1216" s="64"/>
      <c r="AE1216" s="64"/>
    </row>
    <row r="1217" spans="30:31">
      <c r="AD1217" s="64"/>
      <c r="AE1217" s="64"/>
    </row>
    <row r="1218" spans="30:31">
      <c r="AD1218" s="64"/>
      <c r="AE1218" s="64"/>
    </row>
    <row r="1219" spans="30:31">
      <c r="AD1219" s="64"/>
      <c r="AE1219" s="64"/>
    </row>
    <row r="1220" spans="30:31">
      <c r="AD1220" s="64"/>
      <c r="AE1220" s="64"/>
    </row>
    <row r="1221" spans="30:31">
      <c r="AD1221" s="64"/>
      <c r="AE1221" s="64"/>
    </row>
    <row r="1222" spans="30:31">
      <c r="AD1222" s="64"/>
      <c r="AE1222" s="64"/>
    </row>
    <row r="1223" spans="30:31">
      <c r="AD1223" s="64"/>
      <c r="AE1223" s="64"/>
    </row>
    <row r="1224" spans="30:31">
      <c r="AD1224" s="64"/>
      <c r="AE1224" s="64"/>
    </row>
    <row r="1225" spans="30:31">
      <c r="AD1225" s="64"/>
      <c r="AE1225" s="64"/>
    </row>
    <row r="1226" spans="30:31">
      <c r="AD1226" s="64"/>
      <c r="AE1226" s="64"/>
    </row>
    <row r="1227" spans="30:31">
      <c r="AD1227" s="64"/>
      <c r="AE1227" s="64"/>
    </row>
    <row r="1228" spans="30:31">
      <c r="AD1228" s="64"/>
      <c r="AE1228" s="64"/>
    </row>
    <row r="1229" spans="30:31">
      <c r="AD1229" s="64"/>
      <c r="AE1229" s="64"/>
    </row>
    <row r="1230" spans="30:31">
      <c r="AD1230" s="64"/>
      <c r="AE1230" s="64"/>
    </row>
    <row r="1231" spans="30:31">
      <c r="AD1231" s="64"/>
      <c r="AE1231" s="64"/>
    </row>
    <row r="1232" spans="30:31">
      <c r="AD1232" s="64"/>
      <c r="AE1232" s="64"/>
    </row>
    <row r="1233" spans="30:31">
      <c r="AD1233" s="64"/>
      <c r="AE1233" s="64"/>
    </row>
    <row r="1234" spans="30:31">
      <c r="AD1234" s="64"/>
      <c r="AE1234" s="64"/>
    </row>
    <row r="1235" spans="30:31">
      <c r="AD1235" s="64"/>
      <c r="AE1235" s="64"/>
    </row>
    <row r="1236" spans="30:31">
      <c r="AD1236" s="64"/>
      <c r="AE1236" s="64"/>
    </row>
    <row r="1237" spans="30:31">
      <c r="AD1237" s="64"/>
      <c r="AE1237" s="64"/>
    </row>
    <row r="1238" spans="30:31">
      <c r="AD1238" s="64"/>
      <c r="AE1238" s="64"/>
    </row>
    <row r="1239" spans="30:31">
      <c r="AD1239" s="64"/>
      <c r="AE1239" s="64"/>
    </row>
    <row r="1240" spans="30:31">
      <c r="AD1240" s="64"/>
      <c r="AE1240" s="64"/>
    </row>
    <row r="1241" spans="30:31">
      <c r="AD1241" s="64"/>
      <c r="AE1241" s="64"/>
    </row>
    <row r="1242" spans="30:31">
      <c r="AD1242" s="64"/>
      <c r="AE1242" s="64"/>
    </row>
    <row r="1243" spans="30:31">
      <c r="AD1243" s="64"/>
      <c r="AE1243" s="64"/>
    </row>
    <row r="1244" spans="30:31">
      <c r="AD1244" s="64"/>
      <c r="AE1244" s="64"/>
    </row>
    <row r="1245" spans="30:31">
      <c r="AD1245" s="64"/>
      <c r="AE1245" s="64"/>
    </row>
    <row r="1246" spans="30:31">
      <c r="AD1246" s="64"/>
      <c r="AE1246" s="64"/>
    </row>
    <row r="1247" spans="30:31">
      <c r="AD1247" s="64"/>
      <c r="AE1247" s="64"/>
    </row>
    <row r="1248" spans="30:31">
      <c r="AD1248" s="64"/>
      <c r="AE1248" s="64"/>
    </row>
    <row r="1249" spans="30:31">
      <c r="AD1249" s="64"/>
      <c r="AE1249" s="64"/>
    </row>
    <row r="1250" spans="30:31">
      <c r="AD1250" s="64"/>
      <c r="AE1250" s="64"/>
    </row>
    <row r="1251" spans="30:31">
      <c r="AD1251" s="64"/>
      <c r="AE1251" s="64"/>
    </row>
    <row r="1252" spans="30:31">
      <c r="AD1252" s="64"/>
      <c r="AE1252" s="64"/>
    </row>
    <row r="1253" spans="30:31">
      <c r="AD1253" s="64"/>
      <c r="AE1253" s="64"/>
    </row>
    <row r="1254" spans="30:31">
      <c r="AD1254" s="64"/>
      <c r="AE1254" s="64"/>
    </row>
    <row r="1255" spans="30:31">
      <c r="AD1255" s="64"/>
      <c r="AE1255" s="64"/>
    </row>
    <row r="1256" spans="30:31">
      <c r="AD1256" s="64"/>
      <c r="AE1256" s="64"/>
    </row>
    <row r="1257" spans="30:31">
      <c r="AD1257" s="64"/>
      <c r="AE1257" s="64"/>
    </row>
    <row r="1258" spans="30:31">
      <c r="AD1258" s="64"/>
      <c r="AE1258" s="64"/>
    </row>
    <row r="1259" spans="30:31">
      <c r="AD1259" s="64"/>
      <c r="AE1259" s="64"/>
    </row>
    <row r="1260" spans="30:31">
      <c r="AD1260" s="64"/>
      <c r="AE1260" s="64"/>
    </row>
    <row r="1261" spans="30:31">
      <c r="AD1261" s="64"/>
      <c r="AE1261" s="64"/>
    </row>
    <row r="1262" spans="30:31">
      <c r="AD1262" s="64"/>
      <c r="AE1262" s="64"/>
    </row>
    <row r="1263" spans="30:31">
      <c r="AD1263" s="64"/>
      <c r="AE1263" s="64"/>
    </row>
    <row r="1264" spans="30:31">
      <c r="AD1264" s="64"/>
      <c r="AE1264" s="64"/>
    </row>
    <row r="1265" spans="30:31">
      <c r="AD1265" s="64"/>
      <c r="AE1265" s="64"/>
    </row>
    <row r="1266" spans="30:31">
      <c r="AD1266" s="64"/>
      <c r="AE1266" s="64"/>
    </row>
    <row r="1267" spans="30:31">
      <c r="AD1267" s="64"/>
      <c r="AE1267" s="64"/>
    </row>
    <row r="1268" spans="30:31">
      <c r="AD1268" s="64"/>
      <c r="AE1268" s="64"/>
    </row>
    <row r="1269" spans="30:31">
      <c r="AD1269" s="64"/>
      <c r="AE1269" s="64"/>
    </row>
    <row r="1270" spans="30:31">
      <c r="AD1270" s="64"/>
      <c r="AE1270" s="64"/>
    </row>
    <row r="1271" spans="30:31">
      <c r="AD1271" s="64"/>
      <c r="AE1271" s="64"/>
    </row>
    <row r="1272" spans="30:31">
      <c r="AD1272" s="64"/>
      <c r="AE1272" s="64"/>
    </row>
    <row r="1273" spans="30:31">
      <c r="AD1273" s="64"/>
      <c r="AE1273" s="64"/>
    </row>
    <row r="1274" spans="30:31">
      <c r="AD1274" s="64"/>
      <c r="AE1274" s="64"/>
    </row>
    <row r="1275" spans="30:31">
      <c r="AD1275" s="64"/>
      <c r="AE1275" s="64"/>
    </row>
    <row r="1276" spans="30:31">
      <c r="AD1276" s="64"/>
      <c r="AE1276" s="64"/>
    </row>
    <row r="1277" spans="30:31">
      <c r="AD1277" s="64"/>
      <c r="AE1277" s="64"/>
    </row>
    <row r="1278" spans="30:31">
      <c r="AD1278" s="64"/>
      <c r="AE1278" s="64"/>
    </row>
    <row r="1279" spans="30:31">
      <c r="AD1279" s="64"/>
      <c r="AE1279" s="64"/>
    </row>
    <row r="1280" spans="30:31">
      <c r="AD1280" s="64"/>
      <c r="AE1280" s="64"/>
    </row>
    <row r="1281" spans="30:31">
      <c r="AD1281" s="64"/>
      <c r="AE1281" s="64"/>
    </row>
    <row r="1282" spans="30:31">
      <c r="AD1282" s="64"/>
      <c r="AE1282" s="64"/>
    </row>
    <row r="1283" spans="30:31">
      <c r="AD1283" s="64"/>
      <c r="AE1283" s="64"/>
    </row>
    <row r="1284" spans="30:31">
      <c r="AD1284" s="64"/>
      <c r="AE1284" s="64"/>
    </row>
    <row r="1285" spans="30:31">
      <c r="AD1285" s="64"/>
      <c r="AE1285" s="64"/>
    </row>
    <row r="1286" spans="30:31">
      <c r="AD1286" s="64"/>
      <c r="AE1286" s="64"/>
    </row>
    <row r="1287" spans="30:31">
      <c r="AD1287" s="64"/>
      <c r="AE1287" s="64"/>
    </row>
    <row r="1288" spans="30:31">
      <c r="AD1288" s="64"/>
      <c r="AE1288" s="64"/>
    </row>
    <row r="1289" spans="30:31">
      <c r="AD1289" s="64"/>
      <c r="AE1289" s="64"/>
    </row>
    <row r="1290" spans="30:31">
      <c r="AD1290" s="64"/>
      <c r="AE1290" s="64"/>
    </row>
    <row r="1291" spans="30:31">
      <c r="AD1291" s="64"/>
      <c r="AE1291" s="64"/>
    </row>
    <row r="1292" spans="30:31">
      <c r="AD1292" s="64"/>
      <c r="AE1292" s="64"/>
    </row>
    <row r="1293" spans="30:31">
      <c r="AD1293" s="64"/>
      <c r="AE1293" s="64"/>
    </row>
    <row r="1294" spans="30:31">
      <c r="AD1294" s="64"/>
      <c r="AE1294" s="64"/>
    </row>
    <row r="1295" spans="30:31">
      <c r="AD1295" s="64"/>
      <c r="AE1295" s="64"/>
    </row>
    <row r="1296" spans="30:31">
      <c r="AD1296" s="64"/>
      <c r="AE1296" s="64"/>
    </row>
    <row r="1297" spans="30:31">
      <c r="AD1297" s="64"/>
      <c r="AE1297" s="64"/>
    </row>
    <row r="1298" spans="30:31">
      <c r="AD1298" s="64"/>
      <c r="AE1298" s="64"/>
    </row>
    <row r="1299" spans="30:31">
      <c r="AD1299" s="64"/>
      <c r="AE1299" s="64"/>
    </row>
    <row r="1300" spans="30:31">
      <c r="AD1300" s="64"/>
      <c r="AE1300" s="64"/>
    </row>
    <row r="1301" spans="30:31">
      <c r="AD1301" s="64"/>
      <c r="AE1301" s="64"/>
    </row>
    <row r="1302" spans="30:31">
      <c r="AD1302" s="64"/>
      <c r="AE1302" s="64"/>
    </row>
    <row r="1303" spans="30:31">
      <c r="AD1303" s="64"/>
      <c r="AE1303" s="64"/>
    </row>
    <row r="1304" spans="30:31">
      <c r="AD1304" s="64"/>
      <c r="AE1304" s="64"/>
    </row>
    <row r="1305" spans="30:31">
      <c r="AD1305" s="64"/>
      <c r="AE1305" s="64"/>
    </row>
    <row r="1306" spans="30:31">
      <c r="AD1306" s="64"/>
      <c r="AE1306" s="64"/>
    </row>
    <row r="1307" spans="30:31">
      <c r="AD1307" s="64"/>
      <c r="AE1307" s="64"/>
    </row>
    <row r="1308" spans="30:31">
      <c r="AD1308" s="64"/>
      <c r="AE1308" s="64"/>
    </row>
    <row r="1309" spans="30:31">
      <c r="AD1309" s="64"/>
      <c r="AE1309" s="64"/>
    </row>
    <row r="1310" spans="30:31">
      <c r="AD1310" s="64"/>
      <c r="AE1310" s="64"/>
    </row>
    <row r="1311" spans="30:31">
      <c r="AD1311" s="64"/>
      <c r="AE1311" s="64"/>
    </row>
    <row r="1312" spans="30:31">
      <c r="AD1312" s="64"/>
      <c r="AE1312" s="64"/>
    </row>
    <row r="1313" spans="30:31">
      <c r="AD1313" s="64"/>
      <c r="AE1313" s="64"/>
    </row>
    <row r="1314" spans="30:31">
      <c r="AD1314" s="64"/>
      <c r="AE1314" s="64"/>
    </row>
    <row r="1315" spans="30:31">
      <c r="AD1315" s="64"/>
      <c r="AE1315" s="64"/>
    </row>
    <row r="1316" spans="30:31">
      <c r="AD1316" s="64"/>
      <c r="AE1316" s="64"/>
    </row>
    <row r="1317" spans="30:31">
      <c r="AD1317" s="64"/>
      <c r="AE1317" s="64"/>
    </row>
    <row r="1318" spans="30:31">
      <c r="AD1318" s="64"/>
      <c r="AE1318" s="64"/>
    </row>
    <row r="1319" spans="30:31">
      <c r="AD1319" s="64"/>
      <c r="AE1319" s="64"/>
    </row>
    <row r="1320" spans="30:31">
      <c r="AD1320" s="64"/>
      <c r="AE1320" s="64"/>
    </row>
    <row r="1321" spans="30:31">
      <c r="AD1321" s="64"/>
      <c r="AE1321" s="64"/>
    </row>
    <row r="1322" spans="30:31">
      <c r="AD1322" s="64"/>
      <c r="AE1322" s="64"/>
    </row>
    <row r="1323" spans="30:31">
      <c r="AD1323" s="64"/>
      <c r="AE1323" s="64"/>
    </row>
    <row r="1324" spans="30:31">
      <c r="AD1324" s="64"/>
      <c r="AE1324" s="64"/>
    </row>
    <row r="1325" spans="30:31">
      <c r="AD1325" s="64"/>
      <c r="AE1325" s="64"/>
    </row>
    <row r="1326" spans="30:31">
      <c r="AD1326" s="64"/>
      <c r="AE1326" s="64"/>
    </row>
    <row r="1327" spans="30:31">
      <c r="AD1327" s="64"/>
      <c r="AE1327" s="64"/>
    </row>
    <row r="1328" spans="30:31">
      <c r="AD1328" s="64"/>
      <c r="AE1328" s="64"/>
    </row>
    <row r="1329" spans="30:31">
      <c r="AD1329" s="64"/>
      <c r="AE1329" s="64"/>
    </row>
    <row r="1330" spans="30:31">
      <c r="AD1330" s="64"/>
      <c r="AE1330" s="64"/>
    </row>
    <row r="1331" spans="30:31">
      <c r="AD1331" s="64"/>
      <c r="AE1331" s="64"/>
    </row>
    <row r="1332" spans="30:31">
      <c r="AD1332" s="64"/>
      <c r="AE1332" s="64"/>
    </row>
    <row r="1333" spans="30:31">
      <c r="AD1333" s="64"/>
      <c r="AE1333" s="64"/>
    </row>
    <row r="1334" spans="30:31">
      <c r="AD1334" s="64"/>
      <c r="AE1334" s="64"/>
    </row>
    <row r="1335" spans="30:31">
      <c r="AD1335" s="64"/>
      <c r="AE1335" s="64"/>
    </row>
    <row r="1336" spans="30:31">
      <c r="AD1336" s="64"/>
      <c r="AE1336" s="64"/>
    </row>
    <row r="1337" spans="30:31">
      <c r="AD1337" s="64"/>
      <c r="AE1337" s="64"/>
    </row>
    <row r="1338" spans="30:31">
      <c r="AD1338" s="64"/>
      <c r="AE1338" s="64"/>
    </row>
    <row r="1339" spans="30:31">
      <c r="AD1339" s="64"/>
      <c r="AE1339" s="64"/>
    </row>
    <row r="1340" spans="30:31">
      <c r="AD1340" s="64"/>
      <c r="AE1340" s="64"/>
    </row>
    <row r="1341" spans="30:31">
      <c r="AD1341" s="64"/>
      <c r="AE1341" s="64"/>
    </row>
    <row r="1342" spans="30:31">
      <c r="AD1342" s="64"/>
      <c r="AE1342" s="64"/>
    </row>
    <row r="1343" spans="30:31">
      <c r="AD1343" s="64"/>
      <c r="AE1343" s="64"/>
    </row>
    <row r="1344" spans="30:31">
      <c r="AD1344" s="64"/>
      <c r="AE1344" s="64"/>
    </row>
    <row r="1345" spans="30:31">
      <c r="AD1345" s="64"/>
      <c r="AE1345" s="64"/>
    </row>
    <row r="1346" spans="30:31">
      <c r="AD1346" s="64"/>
      <c r="AE1346" s="64"/>
    </row>
    <row r="1347" spans="30:31">
      <c r="AD1347" s="64"/>
      <c r="AE1347" s="64"/>
    </row>
    <row r="1348" spans="30:31">
      <c r="AD1348" s="64"/>
      <c r="AE1348" s="64"/>
    </row>
    <row r="1349" spans="30:31">
      <c r="AD1349" s="64"/>
      <c r="AE1349" s="64"/>
    </row>
    <row r="1350" spans="30:31">
      <c r="AD1350" s="64"/>
      <c r="AE1350" s="64"/>
    </row>
    <row r="1351" spans="30:31">
      <c r="AD1351" s="64"/>
      <c r="AE1351" s="64"/>
    </row>
    <row r="1352" spans="30:31">
      <c r="AD1352" s="64"/>
      <c r="AE1352" s="64"/>
    </row>
    <row r="1353" spans="30:31">
      <c r="AD1353" s="64"/>
      <c r="AE1353" s="64"/>
    </row>
    <row r="1354" spans="30:31">
      <c r="AD1354" s="64"/>
      <c r="AE1354" s="64"/>
    </row>
    <row r="1355" spans="30:31">
      <c r="AD1355" s="64"/>
      <c r="AE1355" s="64"/>
    </row>
    <row r="1356" spans="30:31">
      <c r="AD1356" s="64"/>
      <c r="AE1356" s="64"/>
    </row>
    <row r="1357" spans="30:31">
      <c r="AD1357" s="64"/>
      <c r="AE1357" s="64"/>
    </row>
    <row r="1358" spans="30:31">
      <c r="AD1358" s="64"/>
      <c r="AE1358" s="64"/>
    </row>
    <row r="1359" spans="30:31">
      <c r="AD1359" s="64"/>
      <c r="AE1359" s="64"/>
    </row>
    <row r="1360" spans="30:31">
      <c r="AD1360" s="64"/>
      <c r="AE1360" s="64"/>
    </row>
    <row r="1361" spans="30:31">
      <c r="AD1361" s="64"/>
      <c r="AE1361" s="64"/>
    </row>
    <row r="1362" spans="30:31">
      <c r="AD1362" s="64"/>
      <c r="AE1362" s="64"/>
    </row>
    <row r="1363" spans="30:31">
      <c r="AD1363" s="64"/>
      <c r="AE1363" s="64"/>
    </row>
    <row r="1364" spans="30:31">
      <c r="AD1364" s="64"/>
      <c r="AE1364" s="64"/>
    </row>
    <row r="1365" spans="30:31">
      <c r="AD1365" s="64"/>
      <c r="AE1365" s="64"/>
    </row>
    <row r="1366" spans="30:31">
      <c r="AD1366" s="64"/>
      <c r="AE1366" s="64"/>
    </row>
    <row r="1367" spans="30:31">
      <c r="AD1367" s="64"/>
      <c r="AE1367" s="64"/>
    </row>
    <row r="1368" spans="30:31">
      <c r="AD1368" s="64"/>
      <c r="AE1368" s="64"/>
    </row>
    <row r="1369" spans="30:31">
      <c r="AD1369" s="64"/>
      <c r="AE1369" s="64"/>
    </row>
    <row r="1370" spans="30:31">
      <c r="AD1370" s="64"/>
      <c r="AE1370" s="64"/>
    </row>
    <row r="1371" spans="30:31">
      <c r="AD1371" s="64"/>
      <c r="AE1371" s="64"/>
    </row>
    <row r="1372" spans="30:31">
      <c r="AD1372" s="64"/>
      <c r="AE1372" s="64"/>
    </row>
    <row r="1373" spans="30:31">
      <c r="AD1373" s="64"/>
      <c r="AE1373" s="64"/>
    </row>
    <row r="1374" spans="30:31">
      <c r="AD1374" s="64"/>
      <c r="AE1374" s="64"/>
    </row>
    <row r="1375" spans="30:31">
      <c r="AD1375" s="64"/>
      <c r="AE1375" s="64"/>
    </row>
    <row r="1376" spans="30:31">
      <c r="AD1376" s="64"/>
      <c r="AE1376" s="64"/>
    </row>
    <row r="1377" spans="30:31">
      <c r="AD1377" s="64"/>
      <c r="AE1377" s="64"/>
    </row>
    <row r="1378" spans="30:31">
      <c r="AD1378" s="64"/>
      <c r="AE1378" s="64"/>
    </row>
    <row r="1379" spans="30:31">
      <c r="AD1379" s="64"/>
      <c r="AE1379" s="64"/>
    </row>
    <row r="1380" spans="30:31">
      <c r="AD1380" s="64"/>
      <c r="AE1380" s="64"/>
    </row>
    <row r="1381" spans="30:31">
      <c r="AD1381" s="64"/>
      <c r="AE1381" s="64"/>
    </row>
    <row r="1382" spans="30:31">
      <c r="AD1382" s="64"/>
      <c r="AE1382" s="64"/>
    </row>
    <row r="1383" spans="30:31">
      <c r="AD1383" s="64"/>
      <c r="AE1383" s="64"/>
    </row>
    <row r="1384" spans="30:31">
      <c r="AD1384" s="64"/>
      <c r="AE1384" s="64"/>
    </row>
    <row r="1385" spans="30:31">
      <c r="AD1385" s="64"/>
      <c r="AE1385" s="64"/>
    </row>
    <row r="1386" spans="30:31">
      <c r="AD1386" s="64"/>
      <c r="AE1386" s="64"/>
    </row>
    <row r="1387" spans="30:31">
      <c r="AD1387" s="64"/>
      <c r="AE1387" s="64"/>
    </row>
    <row r="1388" spans="30:31">
      <c r="AD1388" s="64"/>
      <c r="AE1388" s="64"/>
    </row>
    <row r="1389" spans="30:31">
      <c r="AD1389" s="64"/>
      <c r="AE1389" s="64"/>
    </row>
    <row r="1390" spans="30:31">
      <c r="AD1390" s="64"/>
      <c r="AE1390" s="64"/>
    </row>
    <row r="1391" spans="30:31">
      <c r="AD1391" s="64"/>
      <c r="AE1391" s="64"/>
    </row>
    <row r="1392" spans="30:31">
      <c r="AD1392" s="64"/>
      <c r="AE1392" s="64"/>
    </row>
    <row r="1393" spans="30:31">
      <c r="AD1393" s="64"/>
      <c r="AE1393" s="64"/>
    </row>
    <row r="1394" spans="30:31">
      <c r="AD1394" s="64"/>
      <c r="AE1394" s="64"/>
    </row>
    <row r="1395" spans="30:31">
      <c r="AD1395" s="64"/>
      <c r="AE1395" s="64"/>
    </row>
    <row r="1396" spans="30:31">
      <c r="AD1396" s="64"/>
      <c r="AE1396" s="64"/>
    </row>
    <row r="1397" spans="30:31">
      <c r="AD1397" s="64"/>
      <c r="AE1397" s="64"/>
    </row>
    <row r="1398" spans="30:31">
      <c r="AD1398" s="64"/>
      <c r="AE1398" s="64"/>
    </row>
    <row r="1399" spans="30:31">
      <c r="AD1399" s="64"/>
      <c r="AE1399" s="64"/>
    </row>
    <row r="1400" spans="30:31">
      <c r="AD1400" s="64"/>
      <c r="AE1400" s="64"/>
    </row>
    <row r="1401" spans="30:31">
      <c r="AD1401" s="64"/>
      <c r="AE1401" s="64"/>
    </row>
    <row r="1402" spans="30:31">
      <c r="AD1402" s="64"/>
      <c r="AE1402" s="64"/>
    </row>
    <row r="1403" spans="30:31">
      <c r="AD1403" s="64"/>
      <c r="AE1403" s="64"/>
    </row>
    <row r="1404" spans="30:31">
      <c r="AD1404" s="64"/>
      <c r="AE1404" s="64"/>
    </row>
    <row r="1405" spans="30:31">
      <c r="AD1405" s="64"/>
      <c r="AE1405" s="64"/>
    </row>
    <row r="1406" spans="30:31">
      <c r="AD1406" s="64"/>
      <c r="AE1406" s="64"/>
    </row>
    <row r="1407" spans="30:31">
      <c r="AD1407" s="64"/>
      <c r="AE1407" s="64"/>
    </row>
    <row r="1408" spans="30:31">
      <c r="AD1408" s="64"/>
      <c r="AE1408" s="64"/>
    </row>
    <row r="1409" spans="30:31">
      <c r="AD1409" s="64"/>
      <c r="AE1409" s="64"/>
    </row>
    <row r="1410" spans="30:31">
      <c r="AD1410" s="64"/>
      <c r="AE1410" s="64"/>
    </row>
    <row r="1411" spans="30:31">
      <c r="AD1411" s="64"/>
      <c r="AE1411" s="64"/>
    </row>
    <row r="1412" spans="30:31">
      <c r="AD1412" s="64"/>
      <c r="AE1412" s="64"/>
    </row>
    <row r="1413" spans="30:31">
      <c r="AD1413" s="64"/>
      <c r="AE1413" s="64"/>
    </row>
    <row r="1414" spans="30:31">
      <c r="AD1414" s="64"/>
      <c r="AE1414" s="64"/>
    </row>
    <row r="1415" spans="30:31">
      <c r="AD1415" s="64"/>
      <c r="AE1415" s="64"/>
    </row>
    <row r="1416" spans="30:31">
      <c r="AD1416" s="64"/>
      <c r="AE1416" s="64"/>
    </row>
    <row r="1417" spans="30:31">
      <c r="AD1417" s="64"/>
      <c r="AE1417" s="64"/>
    </row>
    <row r="1418" spans="30:31">
      <c r="AD1418" s="64"/>
      <c r="AE1418" s="64"/>
    </row>
    <row r="1419" spans="30:31">
      <c r="AD1419" s="64"/>
      <c r="AE1419" s="64"/>
    </row>
    <row r="1420" spans="30:31">
      <c r="AD1420" s="64"/>
      <c r="AE1420" s="64"/>
    </row>
    <row r="1421" spans="30:31">
      <c r="AD1421" s="64"/>
      <c r="AE1421" s="64"/>
    </row>
    <row r="1422" spans="30:31">
      <c r="AD1422" s="64"/>
      <c r="AE1422" s="64"/>
    </row>
    <row r="1423" spans="30:31">
      <c r="AD1423" s="64"/>
      <c r="AE1423" s="64"/>
    </row>
    <row r="1424" spans="30:31">
      <c r="AD1424" s="64"/>
      <c r="AE1424" s="64"/>
    </row>
    <row r="1425" spans="30:31">
      <c r="AD1425" s="64"/>
      <c r="AE1425" s="64"/>
    </row>
    <row r="1426" spans="30:31">
      <c r="AD1426" s="64"/>
      <c r="AE1426" s="64"/>
    </row>
    <row r="1427" spans="30:31">
      <c r="AD1427" s="64"/>
      <c r="AE1427" s="64"/>
    </row>
    <row r="1428" spans="30:31">
      <c r="AD1428" s="64"/>
      <c r="AE1428" s="64"/>
    </row>
    <row r="1429" spans="30:31">
      <c r="AD1429" s="64"/>
      <c r="AE1429" s="64"/>
    </row>
    <row r="1430" spans="30:31">
      <c r="AD1430" s="64"/>
      <c r="AE1430" s="64"/>
    </row>
    <row r="1431" spans="30:31">
      <c r="AD1431" s="64"/>
      <c r="AE1431" s="64"/>
    </row>
    <row r="1432" spans="30:31">
      <c r="AD1432" s="64"/>
      <c r="AE1432" s="64"/>
    </row>
    <row r="1433" spans="30:31">
      <c r="AD1433" s="64"/>
      <c r="AE1433" s="64"/>
    </row>
    <row r="1434" spans="30:31">
      <c r="AD1434" s="64"/>
      <c r="AE1434" s="64"/>
    </row>
    <row r="1435" spans="30:31">
      <c r="AD1435" s="64"/>
      <c r="AE1435" s="64"/>
    </row>
    <row r="1436" spans="30:31">
      <c r="AD1436" s="64"/>
      <c r="AE1436" s="64"/>
    </row>
    <row r="1437" spans="30:31">
      <c r="AD1437" s="64"/>
      <c r="AE1437" s="64"/>
    </row>
    <row r="1438" spans="30:31">
      <c r="AD1438" s="64"/>
      <c r="AE1438" s="64"/>
    </row>
    <row r="1439" spans="30:31">
      <c r="AD1439" s="64"/>
      <c r="AE1439" s="64"/>
    </row>
    <row r="1440" spans="30:31">
      <c r="AD1440" s="64"/>
      <c r="AE1440" s="64"/>
    </row>
    <row r="1441" spans="30:31">
      <c r="AD1441" s="64"/>
      <c r="AE1441" s="64"/>
    </row>
    <row r="1442" spans="30:31">
      <c r="AD1442" s="64"/>
      <c r="AE1442" s="64"/>
    </row>
    <row r="1443" spans="30:31">
      <c r="AD1443" s="64"/>
      <c r="AE1443" s="64"/>
    </row>
    <row r="1444" spans="30:31">
      <c r="AD1444" s="64"/>
      <c r="AE1444" s="64"/>
    </row>
    <row r="1445" spans="30:31">
      <c r="AD1445" s="64"/>
      <c r="AE1445" s="64"/>
    </row>
    <row r="1446" spans="30:31">
      <c r="AD1446" s="64"/>
      <c r="AE1446" s="64"/>
    </row>
    <row r="1447" spans="30:31">
      <c r="AD1447" s="64"/>
      <c r="AE1447" s="64"/>
    </row>
    <row r="1448" spans="30:31">
      <c r="AD1448" s="64"/>
      <c r="AE1448" s="64"/>
    </row>
    <row r="1449" spans="30:31">
      <c r="AD1449" s="64"/>
      <c r="AE1449" s="64"/>
    </row>
    <row r="1450" spans="30:31">
      <c r="AD1450" s="64"/>
      <c r="AE1450" s="64"/>
    </row>
    <row r="1451" spans="30:31">
      <c r="AD1451" s="64"/>
      <c r="AE1451" s="64"/>
    </row>
    <row r="1452" spans="30:31">
      <c r="AD1452" s="64"/>
      <c r="AE1452" s="64"/>
    </row>
    <row r="1453" spans="30:31">
      <c r="AD1453" s="64"/>
      <c r="AE1453" s="64"/>
    </row>
    <row r="1454" spans="30:31">
      <c r="AD1454" s="64"/>
      <c r="AE1454" s="64"/>
    </row>
    <row r="1455" spans="30:31">
      <c r="AD1455" s="64"/>
      <c r="AE1455" s="64"/>
    </row>
    <row r="1456" spans="30:31">
      <c r="AD1456" s="64"/>
      <c r="AE1456" s="64"/>
    </row>
    <row r="1457" spans="30:31">
      <c r="AD1457" s="64"/>
      <c r="AE1457" s="64"/>
    </row>
    <row r="1458" spans="30:31">
      <c r="AD1458" s="64"/>
      <c r="AE1458" s="64"/>
    </row>
    <row r="1459" spans="30:31">
      <c r="AD1459" s="64"/>
      <c r="AE1459" s="64"/>
    </row>
    <row r="1460" spans="30:31">
      <c r="AD1460" s="64"/>
      <c r="AE1460" s="64"/>
    </row>
    <row r="1461" spans="30:31">
      <c r="AD1461" s="64"/>
      <c r="AE1461" s="64"/>
    </row>
    <row r="1462" spans="30:31">
      <c r="AD1462" s="64"/>
      <c r="AE1462" s="64"/>
    </row>
    <row r="1463" spans="30:31">
      <c r="AD1463" s="64"/>
      <c r="AE1463" s="64"/>
    </row>
    <row r="1464" spans="30:31">
      <c r="AD1464" s="64"/>
      <c r="AE1464" s="64"/>
    </row>
    <row r="1465" spans="30:31">
      <c r="AD1465" s="64"/>
      <c r="AE1465" s="64"/>
    </row>
    <row r="1466" spans="30:31">
      <c r="AD1466" s="64"/>
      <c r="AE1466" s="64"/>
    </row>
    <row r="1467" spans="30:31">
      <c r="AD1467" s="64"/>
      <c r="AE1467" s="64"/>
    </row>
    <row r="1468" spans="30:31">
      <c r="AD1468" s="64"/>
      <c r="AE1468" s="64"/>
    </row>
    <row r="1469" spans="30:31">
      <c r="AD1469" s="64"/>
      <c r="AE1469" s="64"/>
    </row>
    <row r="1470" spans="30:31">
      <c r="AD1470" s="64"/>
      <c r="AE1470" s="64"/>
    </row>
    <row r="1471" spans="30:31">
      <c r="AD1471" s="64"/>
      <c r="AE1471" s="64"/>
    </row>
    <row r="1472" spans="30:31">
      <c r="AD1472" s="64"/>
      <c r="AE1472" s="64"/>
    </row>
    <row r="1473" spans="30:31">
      <c r="AD1473" s="64"/>
      <c r="AE1473" s="64"/>
    </row>
    <row r="1474" spans="30:31">
      <c r="AD1474" s="64"/>
      <c r="AE1474" s="64"/>
    </row>
    <row r="1475" spans="30:31">
      <c r="AD1475" s="64"/>
      <c r="AE1475" s="64"/>
    </row>
    <row r="1476" spans="30:31">
      <c r="AD1476" s="64"/>
      <c r="AE1476" s="64"/>
    </row>
    <row r="1477" spans="30:31">
      <c r="AD1477" s="64"/>
      <c r="AE1477" s="64"/>
    </row>
    <row r="1478" spans="30:31">
      <c r="AD1478" s="64"/>
      <c r="AE1478" s="64"/>
    </row>
    <row r="1479" spans="30:31">
      <c r="AD1479" s="64"/>
      <c r="AE1479" s="64"/>
    </row>
    <row r="1480" spans="30:31">
      <c r="AD1480" s="64"/>
      <c r="AE1480" s="64"/>
    </row>
    <row r="1481" spans="30:31">
      <c r="AD1481" s="64"/>
      <c r="AE1481" s="64"/>
    </row>
    <row r="1482" spans="30:31">
      <c r="AD1482" s="64"/>
      <c r="AE1482" s="64"/>
    </row>
    <row r="1483" spans="30:31">
      <c r="AD1483" s="64"/>
      <c r="AE1483" s="64"/>
    </row>
    <row r="1484" spans="30:31">
      <c r="AD1484" s="64"/>
      <c r="AE1484" s="64"/>
    </row>
    <row r="1485" spans="30:31">
      <c r="AD1485" s="64"/>
      <c r="AE1485" s="64"/>
    </row>
    <row r="1486" spans="30:31">
      <c r="AD1486" s="64"/>
      <c r="AE1486" s="64"/>
    </row>
    <row r="1487" spans="30:31">
      <c r="AD1487" s="64"/>
      <c r="AE1487" s="64"/>
    </row>
    <row r="1488" spans="30:31">
      <c r="AD1488" s="64"/>
      <c r="AE1488" s="64"/>
    </row>
    <row r="1489" spans="30:31">
      <c r="AD1489" s="64"/>
      <c r="AE1489" s="64"/>
    </row>
    <row r="1490" spans="30:31">
      <c r="AD1490" s="64"/>
      <c r="AE1490" s="64"/>
    </row>
    <row r="1491" spans="30:31">
      <c r="AD1491" s="64"/>
      <c r="AE1491" s="64"/>
    </row>
    <row r="1492" spans="30:31">
      <c r="AD1492" s="64"/>
      <c r="AE1492" s="64"/>
    </row>
    <row r="1493" spans="30:31">
      <c r="AD1493" s="64"/>
      <c r="AE1493" s="64"/>
    </row>
    <row r="1494" spans="30:31">
      <c r="AD1494" s="64"/>
      <c r="AE1494" s="64"/>
    </row>
    <row r="1495" spans="30:31">
      <c r="AD1495" s="64"/>
      <c r="AE1495" s="64"/>
    </row>
    <row r="1496" spans="30:31">
      <c r="AD1496" s="64"/>
      <c r="AE1496" s="64"/>
    </row>
    <row r="1497" spans="30:31">
      <c r="AD1497" s="64"/>
      <c r="AE1497" s="64"/>
    </row>
    <row r="1498" spans="30:31">
      <c r="AD1498" s="64"/>
      <c r="AE1498" s="64"/>
    </row>
    <row r="1499" spans="30:31">
      <c r="AD1499" s="64"/>
      <c r="AE1499" s="64"/>
    </row>
    <row r="1500" spans="30:31">
      <c r="AD1500" s="64"/>
      <c r="AE1500" s="64"/>
    </row>
    <row r="1501" spans="30:31">
      <c r="AD1501" s="64"/>
      <c r="AE1501" s="64"/>
    </row>
    <row r="1502" spans="30:31">
      <c r="AD1502" s="64"/>
      <c r="AE1502" s="64"/>
    </row>
    <row r="1503" spans="30:31">
      <c r="AD1503" s="64"/>
      <c r="AE1503" s="64"/>
    </row>
    <row r="1504" spans="30:31">
      <c r="AD1504" s="64"/>
      <c r="AE1504" s="64"/>
    </row>
    <row r="1505" spans="30:31">
      <c r="AD1505" s="64"/>
      <c r="AE1505" s="64"/>
    </row>
    <row r="1506" spans="30:31">
      <c r="AD1506" s="64"/>
      <c r="AE1506" s="64"/>
    </row>
    <row r="1507" spans="30:31">
      <c r="AD1507" s="64"/>
      <c r="AE1507" s="64"/>
    </row>
    <row r="1508" spans="30:31">
      <c r="AD1508" s="64"/>
      <c r="AE1508" s="64"/>
    </row>
    <row r="1509" spans="30:31">
      <c r="AD1509" s="64"/>
      <c r="AE1509" s="64"/>
    </row>
    <row r="1510" spans="30:31">
      <c r="AD1510" s="64"/>
      <c r="AE1510" s="64"/>
    </row>
    <row r="1511" spans="30:31">
      <c r="AD1511" s="64"/>
      <c r="AE1511" s="64"/>
    </row>
    <row r="1512" spans="30:31">
      <c r="AD1512" s="64"/>
      <c r="AE1512" s="64"/>
    </row>
    <row r="1513" spans="30:31">
      <c r="AD1513" s="64"/>
      <c r="AE1513" s="64"/>
    </row>
    <row r="1514" spans="30:31">
      <c r="AD1514" s="64"/>
      <c r="AE1514" s="64"/>
    </row>
    <row r="1515" spans="30:31">
      <c r="AD1515" s="64"/>
      <c r="AE1515" s="64"/>
    </row>
    <row r="1516" spans="30:31">
      <c r="AD1516" s="64"/>
      <c r="AE1516" s="64"/>
    </row>
    <row r="1517" spans="30:31">
      <c r="AD1517" s="64"/>
      <c r="AE1517" s="64"/>
    </row>
    <row r="1518" spans="30:31">
      <c r="AD1518" s="64"/>
      <c r="AE1518" s="64"/>
    </row>
    <row r="1519" spans="30:31">
      <c r="AD1519" s="64"/>
      <c r="AE1519" s="64"/>
    </row>
    <row r="1520" spans="30:31">
      <c r="AD1520" s="64"/>
      <c r="AE1520" s="64"/>
    </row>
    <row r="1521" spans="30:31">
      <c r="AD1521" s="64"/>
      <c r="AE1521" s="64"/>
    </row>
    <row r="1522" spans="30:31">
      <c r="AD1522" s="64"/>
      <c r="AE1522" s="64"/>
    </row>
    <row r="1523" spans="30:31">
      <c r="AD1523" s="64"/>
      <c r="AE1523" s="64"/>
    </row>
    <row r="1524" spans="30:31">
      <c r="AD1524" s="64"/>
      <c r="AE1524" s="64"/>
    </row>
    <row r="1525" spans="30:31">
      <c r="AD1525" s="64"/>
      <c r="AE1525" s="64"/>
    </row>
    <row r="1526" spans="30:31">
      <c r="AD1526" s="64"/>
      <c r="AE1526" s="64"/>
    </row>
    <row r="1527" spans="30:31">
      <c r="AD1527" s="64"/>
      <c r="AE1527" s="64"/>
    </row>
    <row r="1528" spans="30:31">
      <c r="AD1528" s="64"/>
      <c r="AE1528" s="64"/>
    </row>
    <row r="1529" spans="30:31">
      <c r="AD1529" s="64"/>
      <c r="AE1529" s="64"/>
    </row>
    <row r="1530" spans="30:31">
      <c r="AD1530" s="64"/>
      <c r="AE1530" s="64"/>
    </row>
    <row r="1531" spans="30:31">
      <c r="AD1531" s="64"/>
      <c r="AE1531" s="64"/>
    </row>
    <row r="1532" spans="30:31">
      <c r="AD1532" s="64"/>
      <c r="AE1532" s="64"/>
    </row>
    <row r="1533" spans="30:31">
      <c r="AD1533" s="64"/>
      <c r="AE1533" s="64"/>
    </row>
    <row r="1534" spans="30:31">
      <c r="AD1534" s="64"/>
      <c r="AE1534" s="64"/>
    </row>
    <row r="1535" spans="30:31">
      <c r="AD1535" s="64"/>
      <c r="AE1535" s="64"/>
    </row>
    <row r="1536" spans="30:31">
      <c r="AD1536" s="64"/>
      <c r="AE1536" s="64"/>
    </row>
    <row r="1537" spans="30:31">
      <c r="AD1537" s="64"/>
      <c r="AE1537" s="64"/>
    </row>
    <row r="1538" spans="30:31">
      <c r="AD1538" s="64"/>
      <c r="AE1538" s="64"/>
    </row>
    <row r="1539" spans="30:31">
      <c r="AD1539" s="64"/>
      <c r="AE1539" s="64"/>
    </row>
    <row r="1540" spans="30:31">
      <c r="AD1540" s="64"/>
      <c r="AE1540" s="64"/>
    </row>
    <row r="1541" spans="30:31">
      <c r="AD1541" s="64"/>
      <c r="AE1541" s="64"/>
    </row>
    <row r="1542" spans="30:31">
      <c r="AD1542" s="64"/>
      <c r="AE1542" s="64"/>
    </row>
    <row r="1543" spans="30:31">
      <c r="AD1543" s="64"/>
      <c r="AE1543" s="64"/>
    </row>
    <row r="1544" spans="30:31">
      <c r="AD1544" s="64"/>
      <c r="AE1544" s="64"/>
    </row>
    <row r="1545" spans="30:31">
      <c r="AD1545" s="64"/>
      <c r="AE1545" s="64"/>
    </row>
    <row r="1546" spans="30:31">
      <c r="AD1546" s="64"/>
      <c r="AE1546" s="64"/>
    </row>
    <row r="1547" spans="30:31">
      <c r="AD1547" s="64"/>
      <c r="AE1547" s="64"/>
    </row>
    <row r="1548" spans="30:31">
      <c r="AD1548" s="64"/>
      <c r="AE1548" s="64"/>
    </row>
    <row r="1549" spans="30:31">
      <c r="AD1549" s="64"/>
      <c r="AE1549" s="64"/>
    </row>
    <row r="1550" spans="30:31">
      <c r="AD1550" s="64"/>
      <c r="AE1550" s="64"/>
    </row>
    <row r="1551" spans="30:31">
      <c r="AD1551" s="64"/>
      <c r="AE1551" s="64"/>
    </row>
    <row r="1552" spans="30:31">
      <c r="AD1552" s="64"/>
      <c r="AE1552" s="64"/>
    </row>
    <row r="1553" spans="30:31">
      <c r="AD1553" s="64"/>
      <c r="AE1553" s="64"/>
    </row>
    <row r="1554" spans="30:31">
      <c r="AD1554" s="64"/>
      <c r="AE1554" s="64"/>
    </row>
    <row r="1555" spans="30:31">
      <c r="AD1555" s="64"/>
      <c r="AE1555" s="64"/>
    </row>
    <row r="1556" spans="30:31">
      <c r="AD1556" s="64"/>
      <c r="AE1556" s="64"/>
    </row>
    <row r="1557" spans="30:31">
      <c r="AD1557" s="64"/>
      <c r="AE1557" s="64"/>
    </row>
    <row r="1558" spans="30:31">
      <c r="AD1558" s="64"/>
      <c r="AE1558" s="64"/>
    </row>
    <row r="1559" spans="30:31">
      <c r="AD1559" s="64"/>
      <c r="AE1559" s="64"/>
    </row>
    <row r="1560" spans="30:31">
      <c r="AD1560" s="64"/>
      <c r="AE1560" s="64"/>
    </row>
    <row r="1561" spans="30:31">
      <c r="AD1561" s="64"/>
      <c r="AE1561" s="64"/>
    </row>
    <row r="1562" spans="30:31">
      <c r="AD1562" s="64"/>
      <c r="AE1562" s="64"/>
    </row>
    <row r="1563" spans="30:31">
      <c r="AD1563" s="64"/>
      <c r="AE1563" s="64"/>
    </row>
    <row r="1564" spans="30:31">
      <c r="AD1564" s="64"/>
      <c r="AE1564" s="64"/>
    </row>
    <row r="1565" spans="30:31">
      <c r="AD1565" s="64"/>
      <c r="AE1565" s="64"/>
    </row>
    <row r="1566" spans="30:31">
      <c r="AD1566" s="64"/>
      <c r="AE1566" s="64"/>
    </row>
    <row r="1567" spans="30:31">
      <c r="AD1567" s="64"/>
      <c r="AE1567" s="64"/>
    </row>
    <row r="1568" spans="30:31">
      <c r="AD1568" s="64"/>
      <c r="AE1568" s="64"/>
    </row>
    <row r="1569" spans="30:31">
      <c r="AD1569" s="64"/>
      <c r="AE1569" s="64"/>
    </row>
    <row r="1570" spans="30:31">
      <c r="AD1570" s="64"/>
      <c r="AE1570" s="64"/>
    </row>
    <row r="1571" spans="30:31">
      <c r="AD1571" s="64"/>
      <c r="AE1571" s="64"/>
    </row>
    <row r="1572" spans="30:31">
      <c r="AD1572" s="64"/>
      <c r="AE1572" s="64"/>
    </row>
    <row r="1573" spans="30:31">
      <c r="AD1573" s="64"/>
      <c r="AE1573" s="64"/>
    </row>
    <row r="1574" spans="30:31">
      <c r="AD1574" s="64"/>
      <c r="AE1574" s="64"/>
    </row>
    <row r="1575" spans="30:31">
      <c r="AD1575" s="64"/>
      <c r="AE1575" s="64"/>
    </row>
    <row r="1576" spans="30:31">
      <c r="AD1576" s="64"/>
      <c r="AE1576" s="64"/>
    </row>
    <row r="1577" spans="30:31">
      <c r="AD1577" s="64"/>
      <c r="AE1577" s="64"/>
    </row>
    <row r="1578" spans="30:31">
      <c r="AD1578" s="64"/>
      <c r="AE1578" s="64"/>
    </row>
    <row r="1579" spans="30:31">
      <c r="AD1579" s="64"/>
      <c r="AE1579" s="64"/>
    </row>
    <row r="1580" spans="30:31">
      <c r="AD1580" s="64"/>
      <c r="AE1580" s="64"/>
    </row>
    <row r="1581" spans="30:31">
      <c r="AD1581" s="64"/>
      <c r="AE1581" s="64"/>
    </row>
    <row r="1582" spans="30:31">
      <c r="AD1582" s="64"/>
      <c r="AE1582" s="64"/>
    </row>
    <row r="1583" spans="30:31">
      <c r="AD1583" s="64"/>
      <c r="AE1583" s="64"/>
    </row>
    <row r="1584" spans="30:31">
      <c r="AD1584" s="64"/>
      <c r="AE1584" s="64"/>
    </row>
    <row r="1585" spans="30:31">
      <c r="AD1585" s="64"/>
      <c r="AE1585" s="64"/>
    </row>
    <row r="1586" spans="30:31">
      <c r="AD1586" s="64"/>
      <c r="AE1586" s="64"/>
    </row>
    <row r="1587" spans="30:31">
      <c r="AD1587" s="64"/>
      <c r="AE1587" s="64"/>
    </row>
    <row r="1588" spans="30:31">
      <c r="AD1588" s="64"/>
      <c r="AE1588" s="64"/>
    </row>
    <row r="1589" spans="30:31">
      <c r="AD1589" s="64"/>
      <c r="AE1589" s="64"/>
    </row>
    <row r="1590" spans="30:31">
      <c r="AD1590" s="64"/>
      <c r="AE1590" s="64"/>
    </row>
    <row r="1591" spans="30:31">
      <c r="AD1591" s="64"/>
      <c r="AE1591" s="64"/>
    </row>
    <row r="1592" spans="30:31">
      <c r="AD1592" s="64"/>
      <c r="AE1592" s="64"/>
    </row>
    <row r="1593" spans="30:31">
      <c r="AD1593" s="64"/>
      <c r="AE1593" s="64"/>
    </row>
    <row r="1594" spans="30:31">
      <c r="AD1594" s="64"/>
      <c r="AE1594" s="64"/>
    </row>
    <row r="1595" spans="30:31">
      <c r="AD1595" s="64"/>
      <c r="AE1595" s="64"/>
    </row>
    <row r="1596" spans="30:31">
      <c r="AD1596" s="64"/>
      <c r="AE1596" s="64"/>
    </row>
    <row r="1597" spans="30:31">
      <c r="AD1597" s="64"/>
      <c r="AE1597" s="64"/>
    </row>
    <row r="1598" spans="30:31">
      <c r="AD1598" s="64"/>
      <c r="AE1598" s="64"/>
    </row>
    <row r="1599" spans="30:31">
      <c r="AD1599" s="64"/>
      <c r="AE1599" s="64"/>
    </row>
    <row r="1600" spans="30:31">
      <c r="AD1600" s="64"/>
      <c r="AE1600" s="64"/>
    </row>
    <row r="1601" spans="30:31">
      <c r="AD1601" s="64"/>
      <c r="AE1601" s="64"/>
    </row>
    <row r="1602" spans="30:31">
      <c r="AD1602" s="64"/>
      <c r="AE1602" s="64"/>
    </row>
    <row r="1603" spans="30:31">
      <c r="AD1603" s="64"/>
      <c r="AE1603" s="64"/>
    </row>
    <row r="1604" spans="30:31">
      <c r="AD1604" s="64"/>
      <c r="AE1604" s="64"/>
    </row>
    <row r="1605" spans="30:31">
      <c r="AD1605" s="64"/>
      <c r="AE1605" s="64"/>
    </row>
    <row r="1606" spans="30:31">
      <c r="AD1606" s="64"/>
      <c r="AE1606" s="64"/>
    </row>
    <row r="1607" spans="30:31">
      <c r="AD1607" s="64"/>
      <c r="AE1607" s="64"/>
    </row>
    <row r="1608" spans="30:31">
      <c r="AD1608" s="64"/>
      <c r="AE1608" s="64"/>
    </row>
    <row r="1609" spans="30:31">
      <c r="AD1609" s="64"/>
      <c r="AE1609" s="64"/>
    </row>
    <row r="1610" spans="30:31">
      <c r="AD1610" s="64"/>
      <c r="AE1610" s="64"/>
    </row>
    <row r="1611" spans="30:31">
      <c r="AD1611" s="64"/>
      <c r="AE1611" s="64"/>
    </row>
    <row r="1612" spans="30:31">
      <c r="AD1612" s="64"/>
      <c r="AE1612" s="64"/>
    </row>
    <row r="1613" spans="30:31">
      <c r="AD1613" s="64"/>
      <c r="AE1613" s="64"/>
    </row>
    <row r="1614" spans="30:31">
      <c r="AD1614" s="64"/>
      <c r="AE1614" s="64"/>
    </row>
    <row r="1615" spans="30:31">
      <c r="AD1615" s="64"/>
      <c r="AE1615" s="64"/>
    </row>
    <row r="1616" spans="30:31">
      <c r="AD1616" s="64"/>
      <c r="AE1616" s="64"/>
    </row>
    <row r="1617" spans="30:31">
      <c r="AD1617" s="64"/>
      <c r="AE1617" s="64"/>
    </row>
    <row r="1618" spans="30:31">
      <c r="AD1618" s="64"/>
      <c r="AE1618" s="64"/>
    </row>
    <row r="1619" spans="30:31">
      <c r="AD1619" s="64"/>
      <c r="AE1619" s="64"/>
    </row>
    <row r="1620" spans="30:31">
      <c r="AD1620" s="64"/>
      <c r="AE1620" s="64"/>
    </row>
    <row r="1621" spans="30:31">
      <c r="AD1621" s="64"/>
      <c r="AE1621" s="64"/>
    </row>
    <row r="1622" spans="30:31">
      <c r="AD1622" s="64"/>
      <c r="AE1622" s="64"/>
    </row>
    <row r="1623" spans="30:31">
      <c r="AD1623" s="64"/>
      <c r="AE1623" s="64"/>
    </row>
    <row r="1624" spans="30:31">
      <c r="AD1624" s="64"/>
      <c r="AE1624" s="64"/>
    </row>
    <row r="1625" spans="30:31">
      <c r="AD1625" s="64"/>
      <c r="AE1625" s="64"/>
    </row>
    <row r="1626" spans="30:31">
      <c r="AD1626" s="64"/>
      <c r="AE1626" s="64"/>
    </row>
    <row r="1627" spans="30:31">
      <c r="AD1627" s="64"/>
      <c r="AE1627" s="64"/>
    </row>
    <row r="1628" spans="30:31">
      <c r="AD1628" s="64"/>
      <c r="AE1628" s="64"/>
    </row>
    <row r="1629" spans="30:31">
      <c r="AD1629" s="64"/>
      <c r="AE1629" s="64"/>
    </row>
    <row r="1630" spans="30:31">
      <c r="AD1630" s="64"/>
      <c r="AE1630" s="64"/>
    </row>
    <row r="1631" spans="30:31">
      <c r="AD1631" s="64"/>
      <c r="AE1631" s="64"/>
    </row>
    <row r="1632" spans="30:31">
      <c r="AD1632" s="64"/>
      <c r="AE1632" s="64"/>
    </row>
    <row r="1633" spans="30:31">
      <c r="AD1633" s="64"/>
      <c r="AE1633" s="64"/>
    </row>
    <row r="1634" spans="30:31">
      <c r="AD1634" s="64"/>
      <c r="AE1634" s="64"/>
    </row>
    <row r="1635" spans="30:31">
      <c r="AD1635" s="64"/>
      <c r="AE1635" s="64"/>
    </row>
    <row r="1636" spans="30:31">
      <c r="AD1636" s="64"/>
      <c r="AE1636" s="64"/>
    </row>
    <row r="1637" spans="30:31">
      <c r="AD1637" s="64"/>
      <c r="AE1637" s="64"/>
    </row>
    <row r="1638" spans="30:31">
      <c r="AD1638" s="64"/>
      <c r="AE1638" s="64"/>
    </row>
    <row r="1639" spans="30:31">
      <c r="AD1639" s="64"/>
      <c r="AE1639" s="64"/>
    </row>
    <row r="1640" spans="30:31">
      <c r="AD1640" s="64"/>
      <c r="AE1640" s="64"/>
    </row>
    <row r="1641" spans="30:31">
      <c r="AD1641" s="64"/>
      <c r="AE1641" s="64"/>
    </row>
    <row r="1642" spans="30:31">
      <c r="AD1642" s="64"/>
      <c r="AE1642" s="64"/>
    </row>
    <row r="1643" spans="30:31">
      <c r="AD1643" s="64"/>
      <c r="AE1643" s="64"/>
    </row>
    <row r="1644" spans="30:31">
      <c r="AD1644" s="64"/>
      <c r="AE1644" s="64"/>
    </row>
    <row r="1645" spans="30:31">
      <c r="AD1645" s="64"/>
      <c r="AE1645" s="64"/>
    </row>
    <row r="1646" spans="30:31">
      <c r="AD1646" s="64"/>
      <c r="AE1646" s="64"/>
    </row>
    <row r="1647" spans="30:31">
      <c r="AD1647" s="64"/>
      <c r="AE1647" s="64"/>
    </row>
    <row r="1648" spans="30:31">
      <c r="AD1648" s="64"/>
      <c r="AE1648" s="64"/>
    </row>
    <row r="1649" spans="30:31">
      <c r="AD1649" s="64"/>
      <c r="AE1649" s="64"/>
    </row>
    <row r="1650" spans="30:31">
      <c r="AD1650" s="64"/>
      <c r="AE1650" s="64"/>
    </row>
    <row r="1651" spans="30:31">
      <c r="AD1651" s="64"/>
      <c r="AE1651" s="64"/>
    </row>
    <row r="1652" spans="30:31">
      <c r="AD1652" s="64"/>
      <c r="AE1652" s="64"/>
    </row>
    <row r="1653" spans="30:31">
      <c r="AD1653" s="64"/>
      <c r="AE1653" s="64"/>
    </row>
    <row r="1654" spans="30:31">
      <c r="AD1654" s="64"/>
      <c r="AE1654" s="64"/>
    </row>
    <row r="1655" spans="30:31">
      <c r="AD1655" s="64"/>
      <c r="AE1655" s="64"/>
    </row>
    <row r="1656" spans="30:31">
      <c r="AD1656" s="64"/>
      <c r="AE1656" s="64"/>
    </row>
    <row r="1657" spans="30:31">
      <c r="AD1657" s="64"/>
      <c r="AE1657" s="64"/>
    </row>
    <row r="1658" spans="30:31">
      <c r="AD1658" s="64"/>
      <c r="AE1658" s="64"/>
    </row>
    <row r="1659" spans="30:31">
      <c r="AD1659" s="64"/>
      <c r="AE1659" s="64"/>
    </row>
    <row r="1660" spans="30:31">
      <c r="AD1660" s="64"/>
      <c r="AE1660" s="64"/>
    </row>
    <row r="1661" spans="30:31">
      <c r="AD1661" s="64"/>
      <c r="AE1661" s="64"/>
    </row>
    <row r="1662" spans="30:31">
      <c r="AD1662" s="64"/>
      <c r="AE1662" s="64"/>
    </row>
    <row r="1663" spans="30:31">
      <c r="AD1663" s="64"/>
      <c r="AE1663" s="64"/>
    </row>
    <row r="1664" spans="30:31">
      <c r="AD1664" s="64"/>
      <c r="AE1664" s="64"/>
    </row>
    <row r="1665" spans="30:31">
      <c r="AD1665" s="64"/>
      <c r="AE1665" s="64"/>
    </row>
    <row r="1666" spans="30:31">
      <c r="AD1666" s="64"/>
      <c r="AE1666" s="64"/>
    </row>
    <row r="1667" spans="30:31">
      <c r="AD1667" s="64"/>
      <c r="AE1667" s="64"/>
    </row>
    <row r="1668" spans="30:31">
      <c r="AD1668" s="64"/>
      <c r="AE1668" s="64"/>
    </row>
    <row r="1669" spans="30:31">
      <c r="AD1669" s="64"/>
      <c r="AE1669" s="64"/>
    </row>
    <row r="1670" spans="30:31">
      <c r="AD1670" s="64"/>
      <c r="AE1670" s="64"/>
    </row>
    <row r="1671" spans="30:31">
      <c r="AD1671" s="64"/>
      <c r="AE1671" s="64"/>
    </row>
    <row r="1672" spans="30:31">
      <c r="AD1672" s="64"/>
      <c r="AE1672" s="64"/>
    </row>
    <row r="1673" spans="30:31">
      <c r="AD1673" s="64"/>
      <c r="AE1673" s="64"/>
    </row>
    <row r="1674" spans="30:31">
      <c r="AD1674" s="64"/>
      <c r="AE1674" s="64"/>
    </row>
    <row r="1675" spans="30:31">
      <c r="AD1675" s="64"/>
      <c r="AE1675" s="64"/>
    </row>
    <row r="1676" spans="30:31">
      <c r="AD1676" s="64"/>
      <c r="AE1676" s="64"/>
    </row>
    <row r="1677" spans="30:31">
      <c r="AD1677" s="64"/>
      <c r="AE1677" s="64"/>
    </row>
    <row r="1678" spans="30:31">
      <c r="AD1678" s="64"/>
      <c r="AE1678" s="64"/>
    </row>
    <row r="1679" spans="30:31">
      <c r="AD1679" s="64"/>
      <c r="AE1679" s="64"/>
    </row>
    <row r="1680" spans="30:31">
      <c r="AD1680" s="64"/>
      <c r="AE1680" s="64"/>
    </row>
    <row r="1681" spans="30:31">
      <c r="AD1681" s="64"/>
      <c r="AE1681" s="64"/>
    </row>
    <row r="1682" spans="30:31">
      <c r="AD1682" s="64"/>
      <c r="AE1682" s="64"/>
    </row>
    <row r="1683" spans="30:31">
      <c r="AD1683" s="64"/>
      <c r="AE1683" s="64"/>
    </row>
    <row r="1684" spans="30:31">
      <c r="AD1684" s="64"/>
      <c r="AE1684" s="64"/>
    </row>
    <row r="1685" spans="30:31">
      <c r="AD1685" s="64"/>
      <c r="AE1685" s="64"/>
    </row>
    <row r="1686" spans="30:31">
      <c r="AD1686" s="64"/>
      <c r="AE1686" s="64"/>
    </row>
    <row r="1687" spans="30:31">
      <c r="AD1687" s="64"/>
      <c r="AE1687" s="64"/>
    </row>
    <row r="1688" spans="30:31">
      <c r="AD1688" s="64"/>
      <c r="AE1688" s="64"/>
    </row>
    <row r="1689" spans="30:31">
      <c r="AD1689" s="64"/>
      <c r="AE1689" s="64"/>
    </row>
    <row r="1690" spans="30:31">
      <c r="AD1690" s="64"/>
      <c r="AE1690" s="64"/>
    </row>
    <row r="1691" spans="30:31">
      <c r="AD1691" s="64"/>
      <c r="AE1691" s="64"/>
    </row>
    <row r="1692" spans="30:31">
      <c r="AD1692" s="64"/>
      <c r="AE1692" s="64"/>
    </row>
    <row r="1693" spans="30:31">
      <c r="AD1693" s="64"/>
      <c r="AE1693" s="64"/>
    </row>
    <row r="1694" spans="30:31">
      <c r="AD1694" s="64"/>
      <c r="AE1694" s="64"/>
    </row>
    <row r="1695" spans="30:31">
      <c r="AD1695" s="64"/>
      <c r="AE1695" s="64"/>
    </row>
    <row r="1696" spans="30:31">
      <c r="AD1696" s="64"/>
      <c r="AE1696" s="64"/>
    </row>
    <row r="1697" spans="30:31">
      <c r="AD1697" s="64"/>
      <c r="AE1697" s="64"/>
    </row>
    <row r="1698" spans="30:31">
      <c r="AD1698" s="64"/>
      <c r="AE1698" s="64"/>
    </row>
    <row r="1699" spans="30:31">
      <c r="AD1699" s="64"/>
      <c r="AE1699" s="64"/>
    </row>
    <row r="1700" spans="30:31">
      <c r="AD1700" s="64"/>
      <c r="AE1700" s="64"/>
    </row>
    <row r="1701" spans="30:31">
      <c r="AD1701" s="64"/>
      <c r="AE1701" s="64"/>
    </row>
    <row r="1702" spans="30:31">
      <c r="AD1702" s="64"/>
      <c r="AE1702" s="64"/>
    </row>
    <row r="1703" spans="30:31">
      <c r="AD1703" s="64"/>
      <c r="AE1703" s="64"/>
    </row>
    <row r="1704" spans="30:31">
      <c r="AD1704" s="64"/>
      <c r="AE1704" s="64"/>
    </row>
    <row r="1705" spans="30:31">
      <c r="AD1705" s="64"/>
      <c r="AE1705" s="64"/>
    </row>
    <row r="1706" spans="30:31">
      <c r="AD1706" s="64"/>
      <c r="AE1706" s="64"/>
    </row>
    <row r="1707" spans="30:31">
      <c r="AD1707" s="64"/>
      <c r="AE1707" s="64"/>
    </row>
    <row r="1708" spans="30:31">
      <c r="AD1708" s="64"/>
      <c r="AE1708" s="64"/>
    </row>
    <row r="1709" spans="30:31">
      <c r="AD1709" s="64"/>
      <c r="AE1709" s="64"/>
    </row>
    <row r="1710" spans="30:31">
      <c r="AD1710" s="64"/>
      <c r="AE1710" s="64"/>
    </row>
    <row r="1711" spans="30:31">
      <c r="AD1711" s="64"/>
      <c r="AE1711" s="64"/>
    </row>
    <row r="1712" spans="30:31">
      <c r="AD1712" s="64"/>
      <c r="AE1712" s="64"/>
    </row>
    <row r="1713" spans="30:31">
      <c r="AD1713" s="64"/>
      <c r="AE1713" s="64"/>
    </row>
    <row r="1714" spans="30:31">
      <c r="AD1714" s="64"/>
      <c r="AE1714" s="64"/>
    </row>
    <row r="1715" spans="30:31">
      <c r="AD1715" s="64"/>
      <c r="AE1715" s="64"/>
    </row>
    <row r="1716" spans="30:31">
      <c r="AD1716" s="64"/>
      <c r="AE1716" s="64"/>
    </row>
    <row r="1717" spans="30:31">
      <c r="AD1717" s="64"/>
      <c r="AE1717" s="64"/>
    </row>
    <row r="1718" spans="30:31">
      <c r="AD1718" s="64"/>
      <c r="AE1718" s="64"/>
    </row>
    <row r="1719" spans="30:31">
      <c r="AD1719" s="64"/>
      <c r="AE1719" s="64"/>
    </row>
    <row r="1720" spans="30:31">
      <c r="AD1720" s="64"/>
      <c r="AE1720" s="64"/>
    </row>
    <row r="1721" spans="30:31">
      <c r="AD1721" s="64"/>
      <c r="AE1721" s="64"/>
    </row>
    <row r="1722" spans="30:31">
      <c r="AD1722" s="64"/>
      <c r="AE1722" s="64"/>
    </row>
    <row r="1723" spans="30:31">
      <c r="AD1723" s="64"/>
      <c r="AE1723" s="64"/>
    </row>
    <row r="1724" spans="30:31">
      <c r="AD1724" s="64"/>
      <c r="AE1724" s="64"/>
    </row>
    <row r="1725" spans="30:31">
      <c r="AD1725" s="64"/>
      <c r="AE1725" s="64"/>
    </row>
    <row r="1726" spans="30:31">
      <c r="AD1726" s="64"/>
      <c r="AE1726" s="64"/>
    </row>
    <row r="1727" spans="30:31">
      <c r="AD1727" s="64"/>
      <c r="AE1727" s="64"/>
    </row>
    <row r="1728" spans="30:31">
      <c r="AD1728" s="64"/>
      <c r="AE1728" s="64"/>
    </row>
    <row r="1729" spans="30:31">
      <c r="AD1729" s="64"/>
      <c r="AE1729" s="64"/>
    </row>
    <row r="1730" spans="30:31">
      <c r="AD1730" s="64"/>
      <c r="AE1730" s="64"/>
    </row>
    <row r="1731" spans="30:31">
      <c r="AD1731" s="64"/>
      <c r="AE1731" s="64"/>
    </row>
    <row r="1732" spans="30:31">
      <c r="AD1732" s="64"/>
      <c r="AE1732" s="64"/>
    </row>
    <row r="1733" spans="30:31">
      <c r="AD1733" s="64"/>
      <c r="AE1733" s="64"/>
    </row>
    <row r="1734" spans="30:31">
      <c r="AD1734" s="64"/>
      <c r="AE1734" s="64"/>
    </row>
    <row r="1735" spans="30:31">
      <c r="AD1735" s="64"/>
      <c r="AE1735" s="64"/>
    </row>
    <row r="1736" spans="30:31">
      <c r="AD1736" s="64"/>
      <c r="AE1736" s="64"/>
    </row>
    <row r="1737" spans="30:31">
      <c r="AD1737" s="64"/>
      <c r="AE1737" s="64"/>
    </row>
    <row r="1738" spans="30:31">
      <c r="AD1738" s="64"/>
      <c r="AE1738" s="64"/>
    </row>
    <row r="1739" spans="30:31">
      <c r="AD1739" s="64"/>
      <c r="AE1739" s="64"/>
    </row>
    <row r="1740" spans="30:31">
      <c r="AD1740" s="64"/>
      <c r="AE1740" s="64"/>
    </row>
    <row r="1741" spans="30:31">
      <c r="AD1741" s="64"/>
      <c r="AE1741" s="64"/>
    </row>
    <row r="1742" spans="30:31">
      <c r="AD1742" s="64"/>
      <c r="AE1742" s="64"/>
    </row>
    <row r="1743" spans="30:31">
      <c r="AD1743" s="64"/>
      <c r="AE1743" s="64"/>
    </row>
    <row r="1744" spans="30:31">
      <c r="AD1744" s="64"/>
      <c r="AE1744" s="64"/>
    </row>
    <row r="1745" spans="30:31">
      <c r="AD1745" s="64"/>
      <c r="AE1745" s="64"/>
    </row>
    <row r="1746" spans="30:31">
      <c r="AD1746" s="64"/>
      <c r="AE1746" s="64"/>
    </row>
    <row r="1747" spans="30:31">
      <c r="AD1747" s="64"/>
      <c r="AE1747" s="64"/>
    </row>
    <row r="1748" spans="30:31">
      <c r="AD1748" s="64"/>
      <c r="AE1748" s="64"/>
    </row>
    <row r="1749" spans="30:31">
      <c r="AD1749" s="64"/>
      <c r="AE1749" s="64"/>
    </row>
    <row r="1750" spans="30:31">
      <c r="AD1750" s="64"/>
      <c r="AE1750" s="64"/>
    </row>
    <row r="1751" spans="30:31">
      <c r="AD1751" s="64"/>
      <c r="AE1751" s="64"/>
    </row>
    <row r="1752" spans="30:31">
      <c r="AD1752" s="64"/>
      <c r="AE1752" s="64"/>
    </row>
    <row r="1753" spans="30:31">
      <c r="AD1753" s="64"/>
      <c r="AE1753" s="64"/>
    </row>
    <row r="1754" spans="30:31">
      <c r="AD1754" s="64"/>
      <c r="AE1754" s="64"/>
    </row>
    <row r="1755" spans="30:31">
      <c r="AD1755" s="64"/>
      <c r="AE1755" s="64"/>
    </row>
    <row r="1756" spans="30:31">
      <c r="AD1756" s="64"/>
      <c r="AE1756" s="64"/>
    </row>
    <row r="1757" spans="30:31">
      <c r="AD1757" s="64"/>
      <c r="AE1757" s="64"/>
    </row>
    <row r="1758" spans="30:31">
      <c r="AD1758" s="64"/>
      <c r="AE1758" s="64"/>
    </row>
    <row r="1759" spans="30:31">
      <c r="AD1759" s="64"/>
      <c r="AE1759" s="64"/>
    </row>
    <row r="1760" spans="30:31">
      <c r="AD1760" s="64"/>
      <c r="AE1760" s="64"/>
    </row>
    <row r="1761" spans="30:31">
      <c r="AD1761" s="64"/>
      <c r="AE1761" s="64"/>
    </row>
    <row r="1762" spans="30:31">
      <c r="AD1762" s="64"/>
      <c r="AE1762" s="64"/>
    </row>
    <row r="1763" spans="30:31">
      <c r="AD1763" s="64"/>
      <c r="AE1763" s="64"/>
    </row>
    <row r="1764" spans="30:31">
      <c r="AD1764" s="64"/>
      <c r="AE1764" s="64"/>
    </row>
    <row r="1765" spans="30:31">
      <c r="AD1765" s="64"/>
      <c r="AE1765" s="64"/>
    </row>
    <row r="1766" spans="30:31">
      <c r="AD1766" s="64"/>
      <c r="AE1766" s="64"/>
    </row>
    <row r="1767" spans="30:31">
      <c r="AD1767" s="64"/>
      <c r="AE1767" s="64"/>
    </row>
    <row r="1768" spans="30:31">
      <c r="AD1768" s="64"/>
      <c r="AE1768" s="64"/>
    </row>
    <row r="1769" spans="30:31">
      <c r="AD1769" s="64"/>
      <c r="AE1769" s="64"/>
    </row>
    <row r="1770" spans="30:31">
      <c r="AD1770" s="64"/>
      <c r="AE1770" s="64"/>
    </row>
    <row r="1771" spans="30:31">
      <c r="AD1771" s="64"/>
      <c r="AE1771" s="64"/>
    </row>
    <row r="1772" spans="30:31">
      <c r="AD1772" s="64"/>
      <c r="AE1772" s="64"/>
    </row>
    <row r="1773" spans="30:31">
      <c r="AD1773" s="64"/>
      <c r="AE1773" s="64"/>
    </row>
    <row r="1774" spans="30:31">
      <c r="AD1774" s="64"/>
      <c r="AE1774" s="64"/>
    </row>
    <row r="1775" spans="30:31">
      <c r="AD1775" s="64"/>
      <c r="AE1775" s="64"/>
    </row>
    <row r="1776" spans="30:31">
      <c r="AD1776" s="64"/>
      <c r="AE1776" s="64"/>
    </row>
    <row r="1777" spans="30:31">
      <c r="AD1777" s="64"/>
      <c r="AE1777" s="64"/>
    </row>
    <row r="1778" spans="30:31">
      <c r="AD1778" s="64"/>
      <c r="AE1778" s="64"/>
    </row>
    <row r="1779" spans="30:31">
      <c r="AD1779" s="64"/>
      <c r="AE1779" s="64"/>
    </row>
    <row r="1780" spans="30:31">
      <c r="AD1780" s="64"/>
      <c r="AE1780" s="64"/>
    </row>
    <row r="1781" spans="30:31">
      <c r="AD1781" s="64"/>
      <c r="AE1781" s="64"/>
    </row>
    <row r="1782" spans="30:31">
      <c r="AD1782" s="64"/>
      <c r="AE1782" s="64"/>
    </row>
    <row r="1783" spans="30:31">
      <c r="AD1783" s="64"/>
      <c r="AE1783" s="64"/>
    </row>
    <row r="1784" spans="30:31">
      <c r="AD1784" s="64"/>
      <c r="AE1784" s="64"/>
    </row>
    <row r="1785" spans="30:31">
      <c r="AD1785" s="64"/>
      <c r="AE1785" s="64"/>
    </row>
    <row r="1786" spans="30:31">
      <c r="AD1786" s="64"/>
      <c r="AE1786" s="64"/>
    </row>
    <row r="1787" spans="30:31">
      <c r="AD1787" s="64"/>
      <c r="AE1787" s="64"/>
    </row>
    <row r="1788" spans="30:31">
      <c r="AD1788" s="64"/>
      <c r="AE1788" s="64"/>
    </row>
    <row r="1789" spans="30:31">
      <c r="AD1789" s="64"/>
      <c r="AE1789" s="64"/>
    </row>
    <row r="1790" spans="30:31">
      <c r="AD1790" s="64"/>
      <c r="AE1790" s="64"/>
    </row>
    <row r="1791" spans="30:31">
      <c r="AD1791" s="64"/>
      <c r="AE1791" s="64"/>
    </row>
    <row r="1792" spans="30:31">
      <c r="AD1792" s="64"/>
      <c r="AE1792" s="64"/>
    </row>
    <row r="1793" spans="30:31">
      <c r="AD1793" s="64"/>
      <c r="AE1793" s="64"/>
    </row>
    <row r="1794" spans="30:31">
      <c r="AD1794" s="64"/>
      <c r="AE1794" s="64"/>
    </row>
    <row r="1795" spans="30:31">
      <c r="AD1795" s="64"/>
      <c r="AE1795" s="64"/>
    </row>
    <row r="1796" spans="30:31">
      <c r="AD1796" s="64"/>
      <c r="AE1796" s="64"/>
    </row>
    <row r="1797" spans="30:31">
      <c r="AD1797" s="64"/>
      <c r="AE1797" s="64"/>
    </row>
    <row r="1798" spans="30:31">
      <c r="AD1798" s="64"/>
      <c r="AE1798" s="64"/>
    </row>
    <row r="1799" spans="30:31">
      <c r="AD1799" s="64"/>
      <c r="AE1799" s="64"/>
    </row>
    <row r="1800" spans="30:31">
      <c r="AD1800" s="64"/>
      <c r="AE1800" s="64"/>
    </row>
    <row r="1801" spans="30:31">
      <c r="AD1801" s="64"/>
      <c r="AE1801" s="64"/>
    </row>
    <row r="1802" spans="30:31">
      <c r="AD1802" s="64"/>
      <c r="AE1802" s="64"/>
    </row>
    <row r="1803" spans="30:31">
      <c r="AD1803" s="64"/>
      <c r="AE1803" s="64"/>
    </row>
    <row r="1804" spans="30:31">
      <c r="AD1804" s="64"/>
      <c r="AE1804" s="64"/>
    </row>
    <row r="1805" spans="30:31">
      <c r="AD1805" s="64"/>
      <c r="AE1805" s="64"/>
    </row>
    <row r="1806" spans="30:31">
      <c r="AD1806" s="64"/>
      <c r="AE1806" s="64"/>
    </row>
    <row r="1807" spans="30:31">
      <c r="AD1807" s="64"/>
      <c r="AE1807" s="64"/>
    </row>
    <row r="1808" spans="30:31">
      <c r="AD1808" s="64"/>
      <c r="AE1808" s="64"/>
    </row>
    <row r="1809" spans="30:31">
      <c r="AD1809" s="64"/>
      <c r="AE1809" s="64"/>
    </row>
    <row r="1810" spans="30:31">
      <c r="AD1810" s="64"/>
      <c r="AE1810" s="64"/>
    </row>
    <row r="1811" spans="30:31">
      <c r="AD1811" s="64"/>
      <c r="AE1811" s="64"/>
    </row>
    <row r="1812" spans="30:31">
      <c r="AD1812" s="64"/>
      <c r="AE1812" s="64"/>
    </row>
    <row r="1813" spans="30:31">
      <c r="AD1813" s="64"/>
      <c r="AE1813" s="64"/>
    </row>
    <row r="1814" spans="30:31">
      <c r="AD1814" s="64"/>
      <c r="AE1814" s="64"/>
    </row>
    <row r="1815" spans="30:31">
      <c r="AD1815" s="64"/>
      <c r="AE1815" s="64"/>
    </row>
    <row r="1816" spans="30:31">
      <c r="AD1816" s="64"/>
      <c r="AE1816" s="64"/>
    </row>
    <row r="1817" spans="30:31">
      <c r="AD1817" s="64"/>
      <c r="AE1817" s="64"/>
    </row>
    <row r="1818" spans="30:31">
      <c r="AD1818" s="64"/>
      <c r="AE1818" s="64"/>
    </row>
    <row r="1819" spans="30:31">
      <c r="AD1819" s="64"/>
      <c r="AE1819" s="64"/>
    </row>
    <row r="1820" spans="30:31">
      <c r="AD1820" s="64"/>
      <c r="AE1820" s="64"/>
    </row>
    <row r="1821" spans="30:31">
      <c r="AD1821" s="64"/>
      <c r="AE1821" s="64"/>
    </row>
    <row r="1822" spans="30:31">
      <c r="AD1822" s="64"/>
      <c r="AE1822" s="64"/>
    </row>
    <row r="1823" spans="30:31">
      <c r="AD1823" s="64"/>
      <c r="AE1823" s="64"/>
    </row>
    <row r="1824" spans="30:31">
      <c r="AD1824" s="64"/>
      <c r="AE1824" s="64"/>
    </row>
    <row r="1825" spans="30:31">
      <c r="AD1825" s="64"/>
      <c r="AE1825" s="64"/>
    </row>
    <row r="1826" spans="30:31">
      <c r="AD1826" s="64"/>
      <c r="AE1826" s="64"/>
    </row>
    <row r="1827" spans="30:31">
      <c r="AD1827" s="64"/>
      <c r="AE1827" s="64"/>
    </row>
    <row r="1828" spans="30:31">
      <c r="AD1828" s="64"/>
      <c r="AE1828" s="64"/>
    </row>
    <row r="1829" spans="30:31">
      <c r="AD1829" s="64"/>
      <c r="AE1829" s="64"/>
    </row>
    <row r="1830" spans="30:31">
      <c r="AD1830" s="64"/>
      <c r="AE1830" s="64"/>
    </row>
    <row r="1831" spans="30:31">
      <c r="AD1831" s="64"/>
      <c r="AE1831" s="64"/>
    </row>
    <row r="1832" spans="30:31">
      <c r="AD1832" s="64"/>
      <c r="AE1832" s="64"/>
    </row>
    <row r="1833" spans="30:31">
      <c r="AD1833" s="64"/>
      <c r="AE1833" s="64"/>
    </row>
    <row r="1834" spans="30:31">
      <c r="AD1834" s="64"/>
      <c r="AE1834" s="64"/>
    </row>
    <row r="1835" spans="30:31">
      <c r="AD1835" s="64"/>
      <c r="AE1835" s="64"/>
    </row>
    <row r="1836" spans="30:31">
      <c r="AD1836" s="64"/>
      <c r="AE1836" s="64"/>
    </row>
    <row r="1837" spans="30:31">
      <c r="AD1837" s="64"/>
      <c r="AE1837" s="64"/>
    </row>
    <row r="1838" spans="30:31">
      <c r="AD1838" s="64"/>
      <c r="AE1838" s="64"/>
    </row>
    <row r="1839" spans="30:31">
      <c r="AD1839" s="64"/>
      <c r="AE1839" s="64"/>
    </row>
    <row r="1840" spans="30:31">
      <c r="AD1840" s="64"/>
      <c r="AE1840" s="64"/>
    </row>
    <row r="1841" spans="30:31">
      <c r="AD1841" s="64"/>
      <c r="AE1841" s="64"/>
    </row>
    <row r="1842" spans="30:31">
      <c r="AD1842" s="64"/>
      <c r="AE1842" s="64"/>
    </row>
    <row r="1843" spans="30:31">
      <c r="AD1843" s="64"/>
      <c r="AE1843" s="64"/>
    </row>
    <row r="1844" spans="30:31">
      <c r="AD1844" s="64"/>
      <c r="AE1844" s="64"/>
    </row>
    <row r="1845" spans="30:31">
      <c r="AD1845" s="64"/>
      <c r="AE1845" s="64"/>
    </row>
    <row r="1846" spans="30:31">
      <c r="AD1846" s="64"/>
      <c r="AE1846" s="64"/>
    </row>
    <row r="1847" spans="30:31">
      <c r="AD1847" s="64"/>
      <c r="AE1847" s="64"/>
    </row>
    <row r="1848" spans="30:31">
      <c r="AD1848" s="64"/>
      <c r="AE1848" s="64"/>
    </row>
    <row r="1849" spans="30:31">
      <c r="AD1849" s="64"/>
      <c r="AE1849" s="64"/>
    </row>
    <row r="1850" spans="30:31">
      <c r="AD1850" s="64"/>
      <c r="AE1850" s="64"/>
    </row>
    <row r="1851" spans="30:31">
      <c r="AD1851" s="64"/>
      <c r="AE1851" s="64"/>
    </row>
    <row r="1852" spans="30:31">
      <c r="AD1852" s="64"/>
      <c r="AE1852" s="64"/>
    </row>
    <row r="1853" spans="30:31">
      <c r="AD1853" s="64"/>
      <c r="AE1853" s="64"/>
    </row>
    <row r="1854" spans="30:31">
      <c r="AD1854" s="64"/>
      <c r="AE1854" s="64"/>
    </row>
    <row r="1855" spans="30:31">
      <c r="AD1855" s="64"/>
      <c r="AE1855" s="64"/>
    </row>
    <row r="1856" spans="30:31">
      <c r="AD1856" s="64"/>
      <c r="AE1856" s="64"/>
    </row>
    <row r="1857" spans="30:31">
      <c r="AD1857" s="64"/>
      <c r="AE1857" s="64"/>
    </row>
    <row r="1858" spans="30:31">
      <c r="AD1858" s="64"/>
      <c r="AE1858" s="64"/>
    </row>
    <row r="1859" spans="30:31">
      <c r="AD1859" s="64"/>
      <c r="AE1859" s="64"/>
    </row>
    <row r="1860" spans="30:31">
      <c r="AD1860" s="64"/>
      <c r="AE1860" s="64"/>
    </row>
    <row r="1861" spans="30:31">
      <c r="AD1861" s="64"/>
      <c r="AE1861" s="64"/>
    </row>
    <row r="1862" spans="30:31">
      <c r="AD1862" s="64"/>
      <c r="AE1862" s="64"/>
    </row>
    <row r="1863" spans="30:31">
      <c r="AD1863" s="64"/>
      <c r="AE1863" s="64"/>
    </row>
    <row r="1864" spans="30:31">
      <c r="AD1864" s="64"/>
      <c r="AE1864" s="64"/>
    </row>
    <row r="1865" spans="30:31">
      <c r="AD1865" s="64"/>
      <c r="AE1865" s="64"/>
    </row>
    <row r="1866" spans="30:31">
      <c r="AD1866" s="64"/>
      <c r="AE1866" s="64"/>
    </row>
    <row r="1867" spans="30:31">
      <c r="AD1867" s="64"/>
      <c r="AE1867" s="64"/>
    </row>
    <row r="1868" spans="30:31">
      <c r="AD1868" s="64"/>
      <c r="AE1868" s="64"/>
    </row>
    <row r="1869" spans="30:31">
      <c r="AD1869" s="64"/>
      <c r="AE1869" s="64"/>
    </row>
    <row r="1870" spans="30:31">
      <c r="AD1870" s="64"/>
      <c r="AE1870" s="64"/>
    </row>
    <row r="1871" spans="30:31">
      <c r="AD1871" s="64"/>
      <c r="AE1871" s="64"/>
    </row>
    <row r="1872" spans="30:31">
      <c r="AD1872" s="64"/>
      <c r="AE1872" s="64"/>
    </row>
    <row r="1873" spans="30:31">
      <c r="AD1873" s="64"/>
      <c r="AE1873" s="64"/>
    </row>
    <row r="1874" spans="30:31">
      <c r="AD1874" s="64"/>
      <c r="AE1874" s="64"/>
    </row>
    <row r="1875" spans="30:31">
      <c r="AD1875" s="64"/>
      <c r="AE1875" s="64"/>
    </row>
    <row r="1876" spans="30:31">
      <c r="AD1876" s="64"/>
      <c r="AE1876" s="64"/>
    </row>
    <row r="1877" spans="30:31">
      <c r="AD1877" s="64"/>
      <c r="AE1877" s="64"/>
    </row>
    <row r="1878" spans="30:31">
      <c r="AD1878" s="64"/>
      <c r="AE1878" s="64"/>
    </row>
    <row r="1879" spans="30:31">
      <c r="AD1879" s="64"/>
      <c r="AE1879" s="64"/>
    </row>
    <row r="1880" spans="30:31">
      <c r="AD1880" s="64"/>
      <c r="AE1880" s="64"/>
    </row>
    <row r="1881" spans="30:31">
      <c r="AD1881" s="64"/>
      <c r="AE1881" s="64"/>
    </row>
    <row r="1882" spans="30:31">
      <c r="AD1882" s="64"/>
      <c r="AE1882" s="64"/>
    </row>
    <row r="1883" spans="30:31">
      <c r="AD1883" s="64"/>
      <c r="AE1883" s="64"/>
    </row>
    <row r="1884" spans="30:31">
      <c r="AD1884" s="64"/>
      <c r="AE1884" s="64"/>
    </row>
    <row r="1885" spans="30:31">
      <c r="AD1885" s="64"/>
      <c r="AE1885" s="64"/>
    </row>
    <row r="1886" spans="30:31">
      <c r="AD1886" s="64"/>
      <c r="AE1886" s="64"/>
    </row>
    <row r="1887" spans="30:31">
      <c r="AD1887" s="64"/>
      <c r="AE1887" s="64"/>
    </row>
    <row r="1888" spans="30:31">
      <c r="AD1888" s="64"/>
      <c r="AE1888" s="64"/>
    </row>
    <row r="1889" spans="30:31">
      <c r="AD1889" s="64"/>
      <c r="AE1889" s="64"/>
    </row>
    <row r="1890" spans="30:31">
      <c r="AD1890" s="64"/>
      <c r="AE1890" s="64"/>
    </row>
    <row r="1891" spans="30:31">
      <c r="AD1891" s="64"/>
      <c r="AE1891" s="64"/>
    </row>
    <row r="1892" spans="30:31">
      <c r="AD1892" s="64"/>
      <c r="AE1892" s="64"/>
    </row>
    <row r="1893" spans="30:31">
      <c r="AD1893" s="64"/>
      <c r="AE1893" s="64"/>
    </row>
    <row r="1894" spans="30:31">
      <c r="AD1894" s="64"/>
      <c r="AE1894" s="64"/>
    </row>
    <row r="1895" spans="30:31">
      <c r="AD1895" s="64"/>
      <c r="AE1895" s="64"/>
    </row>
    <row r="1896" spans="30:31">
      <c r="AD1896" s="64"/>
      <c r="AE1896" s="64"/>
    </row>
    <row r="1897" spans="30:31">
      <c r="AD1897" s="64"/>
      <c r="AE1897" s="64"/>
    </row>
    <row r="1898" spans="30:31">
      <c r="AD1898" s="64"/>
      <c r="AE1898" s="64"/>
    </row>
    <row r="1899" spans="30:31">
      <c r="AD1899" s="64"/>
      <c r="AE1899" s="64"/>
    </row>
    <row r="1900" spans="30:31">
      <c r="AD1900" s="64"/>
      <c r="AE1900" s="64"/>
    </row>
    <row r="1901" spans="30:31">
      <c r="AD1901" s="64"/>
      <c r="AE1901" s="64"/>
    </row>
    <row r="1902" spans="30:31">
      <c r="AD1902" s="64"/>
      <c r="AE1902" s="64"/>
    </row>
    <row r="1903" spans="30:31">
      <c r="AD1903" s="64"/>
      <c r="AE1903" s="64"/>
    </row>
    <row r="1904" spans="30:31">
      <c r="AD1904" s="64"/>
      <c r="AE1904" s="64"/>
    </row>
    <row r="1905" spans="30:31">
      <c r="AD1905" s="64"/>
      <c r="AE1905" s="64"/>
    </row>
    <row r="1906" spans="30:31">
      <c r="AD1906" s="64"/>
      <c r="AE1906" s="64"/>
    </row>
    <row r="1907" spans="30:31">
      <c r="AD1907" s="64"/>
      <c r="AE1907" s="64"/>
    </row>
    <row r="1908" spans="30:31">
      <c r="AD1908" s="64"/>
      <c r="AE1908" s="64"/>
    </row>
    <row r="1909" spans="30:31">
      <c r="AD1909" s="64"/>
      <c r="AE1909" s="64"/>
    </row>
    <row r="1910" spans="30:31">
      <c r="AD1910" s="64"/>
      <c r="AE1910" s="64"/>
    </row>
    <row r="1911" spans="30:31">
      <c r="AD1911" s="64"/>
      <c r="AE1911" s="64"/>
    </row>
    <row r="1912" spans="30:31">
      <c r="AD1912" s="64"/>
      <c r="AE1912" s="64"/>
    </row>
    <row r="1913" spans="30:31">
      <c r="AD1913" s="64"/>
      <c r="AE1913" s="64"/>
    </row>
    <row r="1914" spans="30:31">
      <c r="AD1914" s="64"/>
      <c r="AE1914" s="64"/>
    </row>
    <row r="1915" spans="30:31">
      <c r="AD1915" s="64"/>
      <c r="AE1915" s="64"/>
    </row>
    <row r="1916" spans="30:31">
      <c r="AD1916" s="64"/>
      <c r="AE1916" s="64"/>
    </row>
    <row r="1917" spans="30:31">
      <c r="AD1917" s="64"/>
      <c r="AE1917" s="64"/>
    </row>
    <row r="1918" spans="30:31">
      <c r="AD1918" s="64"/>
      <c r="AE1918" s="64"/>
    </row>
    <row r="1919" spans="30:31">
      <c r="AD1919" s="64"/>
      <c r="AE1919" s="64"/>
    </row>
    <row r="1920" spans="30:31">
      <c r="AD1920" s="64"/>
      <c r="AE1920" s="64"/>
    </row>
    <row r="1921" spans="30:31">
      <c r="AD1921" s="64"/>
      <c r="AE1921" s="64"/>
    </row>
    <row r="1922" spans="30:31">
      <c r="AD1922" s="64"/>
      <c r="AE1922" s="64"/>
    </row>
    <row r="1923" spans="30:31">
      <c r="AD1923" s="64"/>
      <c r="AE1923" s="64"/>
    </row>
    <row r="1924" spans="30:31">
      <c r="AD1924" s="64"/>
      <c r="AE1924" s="64"/>
    </row>
    <row r="1925" spans="30:31">
      <c r="AD1925" s="64"/>
      <c r="AE1925" s="64"/>
    </row>
    <row r="1926" spans="30:31">
      <c r="AD1926" s="64"/>
      <c r="AE1926" s="64"/>
    </row>
    <row r="1927" spans="30:31">
      <c r="AD1927" s="64"/>
      <c r="AE1927" s="64"/>
    </row>
    <row r="1928" spans="30:31">
      <c r="AD1928" s="64"/>
      <c r="AE1928" s="64"/>
    </row>
    <row r="1929" spans="30:31">
      <c r="AD1929" s="64"/>
      <c r="AE1929" s="64"/>
    </row>
    <row r="1930" spans="30:31">
      <c r="AD1930" s="64"/>
      <c r="AE1930" s="64"/>
    </row>
    <row r="1931" spans="30:31">
      <c r="AD1931" s="64"/>
      <c r="AE1931" s="64"/>
    </row>
    <row r="1932" spans="30:31">
      <c r="AD1932" s="64"/>
      <c r="AE1932" s="64"/>
    </row>
    <row r="1933" spans="30:31">
      <c r="AD1933" s="64"/>
      <c r="AE1933" s="64"/>
    </row>
    <row r="1934" spans="30:31">
      <c r="AD1934" s="64"/>
      <c r="AE1934" s="64"/>
    </row>
    <row r="1935" spans="30:31">
      <c r="AD1935" s="64"/>
      <c r="AE1935" s="64"/>
    </row>
    <row r="1936" spans="30:31">
      <c r="AD1936" s="64"/>
      <c r="AE1936" s="64"/>
    </row>
    <row r="1937" spans="30:31">
      <c r="AD1937" s="64"/>
      <c r="AE1937" s="64"/>
    </row>
    <row r="1938" spans="30:31">
      <c r="AD1938" s="64"/>
      <c r="AE1938" s="64"/>
    </row>
    <row r="1939" spans="30:31">
      <c r="AD1939" s="64"/>
      <c r="AE1939" s="64"/>
    </row>
    <row r="1940" spans="30:31">
      <c r="AD1940" s="64"/>
      <c r="AE1940" s="64"/>
    </row>
    <row r="1941" spans="30:31">
      <c r="AD1941" s="64"/>
      <c r="AE1941" s="64"/>
    </row>
    <row r="1942" spans="30:31">
      <c r="AD1942" s="64"/>
      <c r="AE1942" s="64"/>
    </row>
    <row r="1943" spans="30:31">
      <c r="AD1943" s="64"/>
      <c r="AE1943" s="64"/>
    </row>
    <row r="1944" spans="30:31">
      <c r="AD1944" s="64"/>
      <c r="AE1944" s="64"/>
    </row>
    <row r="1945" spans="30:31">
      <c r="AD1945" s="64"/>
      <c r="AE1945" s="64"/>
    </row>
    <row r="1946" spans="30:31">
      <c r="AD1946" s="64"/>
      <c r="AE1946" s="64"/>
    </row>
    <row r="1947" spans="30:31">
      <c r="AD1947" s="64"/>
      <c r="AE1947" s="64"/>
    </row>
    <row r="1948" spans="30:31">
      <c r="AD1948" s="64"/>
      <c r="AE1948" s="64"/>
    </row>
    <row r="1949" spans="30:31">
      <c r="AD1949" s="64"/>
      <c r="AE1949" s="64"/>
    </row>
    <row r="1950" spans="30:31">
      <c r="AD1950" s="64"/>
      <c r="AE1950" s="64"/>
    </row>
    <row r="1951" spans="30:31">
      <c r="AD1951" s="64"/>
      <c r="AE1951" s="64"/>
    </row>
    <row r="1952" spans="30:31">
      <c r="AD1952" s="64"/>
      <c r="AE1952" s="64"/>
    </row>
    <row r="1953" spans="30:31">
      <c r="AD1953" s="64"/>
      <c r="AE1953" s="64"/>
    </row>
    <row r="1954" spans="30:31">
      <c r="AD1954" s="64"/>
      <c r="AE1954" s="64"/>
    </row>
    <row r="1955" spans="30:31">
      <c r="AD1955" s="64"/>
      <c r="AE1955" s="64"/>
    </row>
    <row r="1956" spans="30:31">
      <c r="AD1956" s="64"/>
      <c r="AE1956" s="64"/>
    </row>
    <row r="1957" spans="30:31">
      <c r="AD1957" s="64"/>
      <c r="AE1957" s="64"/>
    </row>
    <row r="1958" spans="30:31">
      <c r="AD1958" s="64"/>
      <c r="AE1958" s="64"/>
    </row>
    <row r="1959" spans="30:31">
      <c r="AD1959" s="64"/>
      <c r="AE1959" s="64"/>
    </row>
    <row r="1960" spans="30:31">
      <c r="AD1960" s="64"/>
      <c r="AE1960" s="64"/>
    </row>
    <row r="1961" spans="30:31">
      <c r="AD1961" s="64"/>
      <c r="AE1961" s="64"/>
    </row>
    <row r="1962" spans="30:31">
      <c r="AD1962" s="64"/>
      <c r="AE1962" s="64"/>
    </row>
    <row r="1963" spans="30:31">
      <c r="AD1963" s="64"/>
      <c r="AE1963" s="64"/>
    </row>
    <row r="1964" spans="30:31">
      <c r="AD1964" s="64"/>
      <c r="AE1964" s="64"/>
    </row>
    <row r="1965" spans="30:31">
      <c r="AD1965" s="64"/>
      <c r="AE1965" s="64"/>
    </row>
    <row r="1966" spans="30:31">
      <c r="AD1966" s="64"/>
      <c r="AE1966" s="64"/>
    </row>
    <row r="1967" spans="30:31">
      <c r="AD1967" s="64"/>
      <c r="AE1967" s="64"/>
    </row>
    <row r="1968" spans="30:31">
      <c r="AD1968" s="64"/>
      <c r="AE1968" s="64"/>
    </row>
    <row r="1969" spans="30:31">
      <c r="AD1969" s="64"/>
      <c r="AE1969" s="64"/>
    </row>
    <row r="1970" spans="30:31">
      <c r="AD1970" s="64"/>
      <c r="AE1970" s="64"/>
    </row>
    <row r="1971" spans="30:31">
      <c r="AD1971" s="64"/>
      <c r="AE1971" s="64"/>
    </row>
    <row r="1972" spans="30:31">
      <c r="AD1972" s="64"/>
      <c r="AE1972" s="64"/>
    </row>
    <row r="1973" spans="30:31">
      <c r="AD1973" s="64"/>
      <c r="AE1973" s="64"/>
    </row>
    <row r="1974" spans="30:31">
      <c r="AD1974" s="64"/>
      <c r="AE1974" s="64"/>
    </row>
    <row r="1975" spans="30:31">
      <c r="AD1975" s="64"/>
      <c r="AE1975" s="64"/>
    </row>
    <row r="1976" spans="30:31">
      <c r="AD1976" s="64"/>
      <c r="AE1976" s="64"/>
    </row>
    <row r="1977" spans="30:31">
      <c r="AD1977" s="64"/>
      <c r="AE1977" s="64"/>
    </row>
    <row r="1978" spans="30:31">
      <c r="AD1978" s="64"/>
      <c r="AE1978" s="64"/>
    </row>
    <row r="1979" spans="30:31">
      <c r="AD1979" s="64"/>
      <c r="AE1979" s="64"/>
    </row>
    <row r="1980" spans="30:31">
      <c r="AD1980" s="64"/>
      <c r="AE1980" s="64"/>
    </row>
    <row r="1981" spans="30:31">
      <c r="AD1981" s="64"/>
      <c r="AE1981" s="64"/>
    </row>
    <row r="1982" spans="30:31">
      <c r="AD1982" s="64"/>
      <c r="AE1982" s="64"/>
    </row>
    <row r="1983" spans="30:31">
      <c r="AD1983" s="64"/>
      <c r="AE1983" s="64"/>
    </row>
    <row r="1984" spans="30:31">
      <c r="AD1984" s="64"/>
      <c r="AE1984" s="64"/>
    </row>
    <row r="1985" spans="30:31">
      <c r="AD1985" s="64"/>
      <c r="AE1985" s="64"/>
    </row>
    <row r="1986" spans="30:31">
      <c r="AD1986" s="64"/>
      <c r="AE1986" s="64"/>
    </row>
    <row r="1987" spans="30:31">
      <c r="AD1987" s="64"/>
      <c r="AE1987" s="64"/>
    </row>
    <row r="1988" spans="30:31">
      <c r="AD1988" s="64"/>
      <c r="AE1988" s="64"/>
    </row>
    <row r="1989" spans="30:31">
      <c r="AD1989" s="64"/>
      <c r="AE1989" s="64"/>
    </row>
    <row r="1990" spans="30:31">
      <c r="AD1990" s="64"/>
      <c r="AE1990" s="64"/>
    </row>
    <row r="1991" spans="30:31">
      <c r="AD1991" s="64"/>
      <c r="AE1991" s="64"/>
    </row>
    <row r="1992" spans="30:31">
      <c r="AD1992" s="64"/>
      <c r="AE1992" s="64"/>
    </row>
    <row r="1993" spans="30:31">
      <c r="AD1993" s="64"/>
      <c r="AE1993" s="64"/>
    </row>
    <row r="1994" spans="30:31">
      <c r="AD1994" s="64"/>
      <c r="AE1994" s="64"/>
    </row>
    <row r="1995" spans="30:31">
      <c r="AD1995" s="64"/>
      <c r="AE1995" s="64"/>
    </row>
    <row r="1996" spans="30:31">
      <c r="AD1996" s="64"/>
      <c r="AE1996" s="64"/>
    </row>
    <row r="1997" spans="30:31">
      <c r="AD1997" s="64"/>
      <c r="AE1997" s="64"/>
    </row>
    <row r="1998" spans="30:31">
      <c r="AD1998" s="64"/>
      <c r="AE1998" s="64"/>
    </row>
    <row r="1999" spans="30:31">
      <c r="AD1999" s="64"/>
      <c r="AE1999" s="64"/>
    </row>
    <row r="2000" spans="30:31">
      <c r="AD2000" s="64"/>
      <c r="AE2000" s="64"/>
    </row>
    <row r="2001" spans="30:31">
      <c r="AD2001" s="64"/>
      <c r="AE2001" s="64"/>
    </row>
    <row r="2002" spans="30:31">
      <c r="AD2002" s="64"/>
      <c r="AE2002" s="64"/>
    </row>
    <row r="2003" spans="30:31">
      <c r="AD2003" s="64"/>
      <c r="AE2003" s="64"/>
    </row>
    <row r="2004" spans="30:31">
      <c r="AD2004" s="64"/>
      <c r="AE2004" s="64"/>
    </row>
    <row r="2005" spans="30:31">
      <c r="AD2005" s="64"/>
      <c r="AE2005" s="64"/>
    </row>
    <row r="2006" spans="30:31">
      <c r="AD2006" s="64"/>
      <c r="AE2006" s="64"/>
    </row>
    <row r="2007" spans="30:31">
      <c r="AD2007" s="64"/>
      <c r="AE2007" s="64"/>
    </row>
    <row r="2008" spans="30:31">
      <c r="AD2008" s="64"/>
      <c r="AE2008" s="64"/>
    </row>
    <row r="2009" spans="30:31">
      <c r="AD2009" s="64"/>
      <c r="AE2009" s="64"/>
    </row>
    <row r="2010" spans="30:31">
      <c r="AD2010" s="64"/>
      <c r="AE2010" s="64"/>
    </row>
    <row r="2011" spans="30:31">
      <c r="AD2011" s="64"/>
      <c r="AE2011" s="64"/>
    </row>
    <row r="2012" spans="30:31">
      <c r="AD2012" s="64"/>
      <c r="AE2012" s="64"/>
    </row>
    <row r="2013" spans="30:31">
      <c r="AD2013" s="64"/>
      <c r="AE2013" s="64"/>
    </row>
    <row r="2014" spans="30:31">
      <c r="AD2014" s="64"/>
      <c r="AE2014" s="64"/>
    </row>
    <row r="2015" spans="30:31">
      <c r="AD2015" s="64"/>
      <c r="AE2015" s="64"/>
    </row>
    <row r="2016" spans="30:31">
      <c r="AD2016" s="64"/>
      <c r="AE2016" s="64"/>
    </row>
    <row r="2017" spans="30:31">
      <c r="AD2017" s="64"/>
      <c r="AE2017" s="64"/>
    </row>
    <row r="2018" spans="30:31">
      <c r="AD2018" s="64"/>
      <c r="AE2018" s="64"/>
    </row>
    <row r="2019" spans="30:31">
      <c r="AD2019" s="64"/>
      <c r="AE2019" s="64"/>
    </row>
    <row r="2020" spans="30:31">
      <c r="AD2020" s="64"/>
      <c r="AE2020" s="64"/>
    </row>
    <row r="2021" spans="30:31">
      <c r="AD2021" s="64"/>
      <c r="AE2021" s="64"/>
    </row>
    <row r="2022" spans="30:31">
      <c r="AD2022" s="64"/>
      <c r="AE2022" s="64"/>
    </row>
    <row r="2023" spans="30:31">
      <c r="AD2023" s="64"/>
      <c r="AE2023" s="64"/>
    </row>
    <row r="2024" spans="30:31">
      <c r="AD2024" s="64"/>
      <c r="AE2024" s="64"/>
    </row>
    <row r="2025" spans="30:31">
      <c r="AD2025" s="64"/>
      <c r="AE2025" s="64"/>
    </row>
    <row r="2026" spans="30:31">
      <c r="AD2026" s="64"/>
      <c r="AE2026" s="64"/>
    </row>
    <row r="2027" spans="30:31">
      <c r="AD2027" s="64"/>
      <c r="AE2027" s="64"/>
    </row>
    <row r="2028" spans="30:31">
      <c r="AD2028" s="64"/>
      <c r="AE2028" s="64"/>
    </row>
    <row r="2029" spans="30:31">
      <c r="AD2029" s="64"/>
      <c r="AE2029" s="64"/>
    </row>
    <row r="2030" spans="30:31">
      <c r="AD2030" s="64"/>
      <c r="AE2030" s="64"/>
    </row>
    <row r="2031" spans="30:31">
      <c r="AD2031" s="64"/>
      <c r="AE2031" s="64"/>
    </row>
    <row r="2032" spans="30:31">
      <c r="AD2032" s="64"/>
      <c r="AE2032" s="64"/>
    </row>
    <row r="2033" spans="30:31">
      <c r="AD2033" s="64"/>
      <c r="AE2033" s="64"/>
    </row>
    <row r="2034" spans="30:31">
      <c r="AD2034" s="64"/>
      <c r="AE2034" s="64"/>
    </row>
    <row r="2035" spans="30:31">
      <c r="AD2035" s="64"/>
      <c r="AE2035" s="64"/>
    </row>
    <row r="2036" spans="30:31">
      <c r="AD2036" s="64"/>
      <c r="AE2036" s="64"/>
    </row>
    <row r="2037" spans="30:31">
      <c r="AD2037" s="64"/>
      <c r="AE2037" s="64"/>
    </row>
    <row r="2038" spans="30:31">
      <c r="AD2038" s="64"/>
      <c r="AE2038" s="64"/>
    </row>
    <row r="2039" spans="30:31">
      <c r="AD2039" s="64"/>
      <c r="AE2039" s="64"/>
    </row>
    <row r="2040" spans="30:31">
      <c r="AD2040" s="64"/>
      <c r="AE2040" s="64"/>
    </row>
    <row r="2041" spans="30:31">
      <c r="AD2041" s="64"/>
      <c r="AE2041" s="64"/>
    </row>
    <row r="2042" spans="30:31">
      <c r="AD2042" s="64"/>
      <c r="AE2042" s="64"/>
    </row>
    <row r="2043" spans="30:31">
      <c r="AD2043" s="64"/>
      <c r="AE2043" s="64"/>
    </row>
    <row r="2044" spans="30:31">
      <c r="AD2044" s="64"/>
      <c r="AE2044" s="64"/>
    </row>
    <row r="2045" spans="30:31">
      <c r="AD2045" s="64"/>
      <c r="AE2045" s="64"/>
    </row>
    <row r="2046" spans="30:31">
      <c r="AD2046" s="64"/>
      <c r="AE2046" s="64"/>
    </row>
    <row r="2047" spans="30:31">
      <c r="AD2047" s="64"/>
      <c r="AE2047" s="64"/>
    </row>
    <row r="2048" spans="30:31">
      <c r="AD2048" s="64"/>
      <c r="AE2048" s="64"/>
    </row>
    <row r="2049" spans="30:31">
      <c r="AD2049" s="64"/>
      <c r="AE2049" s="64"/>
    </row>
    <row r="2050" spans="30:31">
      <c r="AD2050" s="64"/>
      <c r="AE2050" s="64"/>
    </row>
    <row r="2051" spans="30:31">
      <c r="AD2051" s="64"/>
      <c r="AE2051" s="64"/>
    </row>
    <row r="2052" spans="30:31">
      <c r="AD2052" s="64"/>
      <c r="AE2052" s="64"/>
    </row>
    <row r="2053" spans="30:31">
      <c r="AD2053" s="64"/>
      <c r="AE2053" s="64"/>
    </row>
    <row r="2054" spans="30:31">
      <c r="AD2054" s="64"/>
      <c r="AE2054" s="64"/>
    </row>
    <row r="2055" spans="30:31">
      <c r="AD2055" s="64"/>
      <c r="AE2055" s="64"/>
    </row>
    <row r="2056" spans="30:31">
      <c r="AD2056" s="64"/>
      <c r="AE2056" s="64"/>
    </row>
    <row r="2057" spans="30:31">
      <c r="AD2057" s="64"/>
      <c r="AE2057" s="64"/>
    </row>
    <row r="2058" spans="30:31">
      <c r="AD2058" s="64"/>
      <c r="AE2058" s="64"/>
    </row>
    <row r="2059" spans="30:31">
      <c r="AD2059" s="64"/>
      <c r="AE2059" s="64"/>
    </row>
    <row r="2060" spans="30:31">
      <c r="AD2060" s="64"/>
      <c r="AE2060" s="64"/>
    </row>
    <row r="2061" spans="30:31">
      <c r="AD2061" s="64"/>
      <c r="AE2061" s="64"/>
    </row>
    <row r="2062" spans="30:31">
      <c r="AD2062" s="64"/>
      <c r="AE2062" s="64"/>
    </row>
    <row r="2063" spans="30:31">
      <c r="AD2063" s="64"/>
      <c r="AE2063" s="64"/>
    </row>
    <row r="2064" spans="30:31">
      <c r="AD2064" s="64"/>
      <c r="AE2064" s="64"/>
    </row>
    <row r="2065" spans="30:31">
      <c r="AD2065" s="64"/>
      <c r="AE2065" s="64"/>
    </row>
    <row r="2066" spans="30:31">
      <c r="AD2066" s="64"/>
      <c r="AE2066" s="64"/>
    </row>
    <row r="2067" spans="30:31">
      <c r="AD2067" s="64"/>
      <c r="AE2067" s="64"/>
    </row>
    <row r="2068" spans="30:31">
      <c r="AD2068" s="64"/>
      <c r="AE2068" s="64"/>
    </row>
    <row r="2069" spans="30:31">
      <c r="AD2069" s="64"/>
      <c r="AE2069" s="64"/>
    </row>
    <row r="2070" spans="30:31">
      <c r="AD2070" s="64"/>
      <c r="AE2070" s="64"/>
    </row>
    <row r="2071" spans="30:31">
      <c r="AD2071" s="64"/>
      <c r="AE2071" s="64"/>
    </row>
    <row r="2072" spans="30:31">
      <c r="AD2072" s="64"/>
      <c r="AE2072" s="64"/>
    </row>
    <row r="2073" spans="30:31">
      <c r="AD2073" s="64"/>
      <c r="AE2073" s="64"/>
    </row>
    <row r="2074" spans="30:31">
      <c r="AD2074" s="64"/>
      <c r="AE2074" s="64"/>
    </row>
    <row r="2075" spans="30:31">
      <c r="AD2075" s="64"/>
      <c r="AE2075" s="64"/>
    </row>
    <row r="2076" spans="30:31">
      <c r="AD2076" s="64"/>
      <c r="AE2076" s="64"/>
    </row>
    <row r="2077" spans="30:31">
      <c r="AD2077" s="64"/>
      <c r="AE2077" s="64"/>
    </row>
    <row r="2078" spans="30:31">
      <c r="AD2078" s="64"/>
      <c r="AE2078" s="64"/>
    </row>
    <row r="2079" spans="30:31">
      <c r="AD2079" s="64"/>
      <c r="AE2079" s="64"/>
    </row>
    <row r="2080" spans="30:31">
      <c r="AD2080" s="64"/>
      <c r="AE2080" s="64"/>
    </row>
    <row r="2081" spans="30:31">
      <c r="AD2081" s="64"/>
      <c r="AE2081" s="64"/>
    </row>
    <row r="2082" spans="30:31">
      <c r="AD2082" s="64"/>
      <c r="AE2082" s="64"/>
    </row>
    <row r="2083" spans="30:31">
      <c r="AD2083" s="64"/>
      <c r="AE2083" s="64"/>
    </row>
    <row r="2084" spans="30:31">
      <c r="AD2084" s="64"/>
      <c r="AE2084" s="64"/>
    </row>
    <row r="2085" spans="30:31">
      <c r="AD2085" s="64"/>
      <c r="AE2085" s="64"/>
    </row>
    <row r="2086" spans="30:31">
      <c r="AD2086" s="64"/>
      <c r="AE2086" s="64"/>
    </row>
    <row r="2087" spans="30:31">
      <c r="AD2087" s="64"/>
      <c r="AE2087" s="64"/>
    </row>
    <row r="2088" spans="30:31">
      <c r="AD2088" s="64"/>
      <c r="AE2088" s="64"/>
    </row>
    <row r="2089" spans="30:31">
      <c r="AD2089" s="64"/>
      <c r="AE2089" s="64"/>
    </row>
    <row r="2090" spans="30:31">
      <c r="AD2090" s="64"/>
      <c r="AE2090" s="64"/>
    </row>
    <row r="2091" spans="30:31">
      <c r="AD2091" s="64"/>
      <c r="AE2091" s="64"/>
    </row>
    <row r="2092" spans="30:31">
      <c r="AD2092" s="64"/>
      <c r="AE2092" s="64"/>
    </row>
    <row r="2093" spans="30:31">
      <c r="AD2093" s="64"/>
      <c r="AE2093" s="64"/>
    </row>
    <row r="2094" spans="30:31">
      <c r="AD2094" s="64"/>
      <c r="AE2094" s="64"/>
    </row>
    <row r="2095" spans="30:31">
      <c r="AD2095" s="64"/>
      <c r="AE2095" s="64"/>
    </row>
    <row r="2096" spans="30:31">
      <c r="AD2096" s="64"/>
      <c r="AE2096" s="64"/>
    </row>
    <row r="2097" spans="30:31">
      <c r="AD2097" s="64"/>
      <c r="AE2097" s="64"/>
    </row>
    <row r="2098" spans="30:31">
      <c r="AD2098" s="64"/>
      <c r="AE2098" s="64"/>
    </row>
    <row r="2099" spans="30:31">
      <c r="AD2099" s="64"/>
      <c r="AE2099" s="64"/>
    </row>
    <row r="2100" spans="30:31">
      <c r="AD2100" s="64"/>
      <c r="AE2100" s="64"/>
    </row>
    <row r="2101" spans="30:31">
      <c r="AD2101" s="64"/>
      <c r="AE2101" s="64"/>
    </row>
    <row r="2102" spans="30:31">
      <c r="AD2102" s="64"/>
      <c r="AE2102" s="64"/>
    </row>
    <row r="2103" spans="30:31">
      <c r="AD2103" s="64"/>
      <c r="AE2103" s="64"/>
    </row>
    <row r="2104" spans="30:31">
      <c r="AD2104" s="64"/>
      <c r="AE2104" s="64"/>
    </row>
    <row r="2105" spans="30:31">
      <c r="AD2105" s="64"/>
      <c r="AE2105" s="64"/>
    </row>
    <row r="2106" spans="30:31">
      <c r="AD2106" s="64"/>
      <c r="AE2106" s="64"/>
    </row>
    <row r="2107" spans="30:31">
      <c r="AD2107" s="64"/>
      <c r="AE2107" s="64"/>
    </row>
    <row r="2108" spans="30:31">
      <c r="AD2108" s="64"/>
      <c r="AE2108" s="64"/>
    </row>
    <row r="2109" spans="30:31">
      <c r="AD2109" s="64"/>
      <c r="AE2109" s="64"/>
    </row>
    <row r="2110" spans="30:31">
      <c r="AD2110" s="64"/>
      <c r="AE2110" s="64"/>
    </row>
    <row r="2111" spans="30:31">
      <c r="AD2111" s="64"/>
      <c r="AE2111" s="64"/>
    </row>
    <row r="2112" spans="30:31">
      <c r="AD2112" s="64"/>
      <c r="AE2112" s="64"/>
    </row>
    <row r="2113" spans="30:31">
      <c r="AD2113" s="64"/>
      <c r="AE2113" s="64"/>
    </row>
    <row r="2114" spans="30:31">
      <c r="AD2114" s="64"/>
      <c r="AE2114" s="64"/>
    </row>
    <row r="2115" spans="30:31">
      <c r="AD2115" s="64"/>
      <c r="AE2115" s="64"/>
    </row>
    <row r="2116" spans="30:31">
      <c r="AD2116" s="64"/>
      <c r="AE2116" s="64"/>
    </row>
    <row r="2117" spans="30:31">
      <c r="AD2117" s="64"/>
      <c r="AE2117" s="64"/>
    </row>
    <row r="2118" spans="30:31">
      <c r="AD2118" s="64"/>
      <c r="AE2118" s="64"/>
    </row>
    <row r="2119" spans="30:31">
      <c r="AD2119" s="64"/>
      <c r="AE2119" s="64"/>
    </row>
    <row r="2120" spans="30:31">
      <c r="AD2120" s="64"/>
      <c r="AE2120" s="64"/>
    </row>
    <row r="2121" spans="30:31">
      <c r="AD2121" s="64"/>
      <c r="AE2121" s="64"/>
    </row>
    <row r="2122" spans="30:31">
      <c r="AD2122" s="64"/>
      <c r="AE2122" s="64"/>
    </row>
    <row r="2123" spans="30:31">
      <c r="AD2123" s="64"/>
      <c r="AE2123" s="64"/>
    </row>
    <row r="2124" spans="30:31">
      <c r="AD2124" s="64"/>
      <c r="AE2124" s="64"/>
    </row>
    <row r="2125" spans="30:31">
      <c r="AD2125" s="64"/>
      <c r="AE2125" s="64"/>
    </row>
    <row r="2126" spans="30:31">
      <c r="AD2126" s="64"/>
      <c r="AE2126" s="64"/>
    </row>
    <row r="2127" spans="30:31">
      <c r="AD2127" s="66"/>
      <c r="AE2127" s="66"/>
    </row>
  </sheetData>
  <mergeCells count="405">
    <mergeCell ref="E38:J38"/>
    <mergeCell ref="E39:J39"/>
    <mergeCell ref="E28:J28"/>
    <mergeCell ref="E29:J29"/>
    <mergeCell ref="E30:J30"/>
    <mergeCell ref="E31:J31"/>
    <mergeCell ref="E27:J27"/>
    <mergeCell ref="E17:J17"/>
    <mergeCell ref="E18:J18"/>
    <mergeCell ref="E19:J19"/>
    <mergeCell ref="E20:J20"/>
    <mergeCell ref="E32:J32"/>
    <mergeCell ref="E33:J33"/>
    <mergeCell ref="E34:J34"/>
    <mergeCell ref="E35:J35"/>
    <mergeCell ref="E36:J36"/>
    <mergeCell ref="E37:J37"/>
    <mergeCell ref="E21:J21"/>
    <mergeCell ref="E22:J22"/>
    <mergeCell ref="E23:J23"/>
    <mergeCell ref="E24:J24"/>
    <mergeCell ref="E25:J25"/>
    <mergeCell ref="E26:J26"/>
    <mergeCell ref="E68:J68"/>
    <mergeCell ref="E69:J69"/>
    <mergeCell ref="E70:J70"/>
    <mergeCell ref="E71:J71"/>
    <mergeCell ref="E58:J58"/>
    <mergeCell ref="E59:J59"/>
    <mergeCell ref="E60:J60"/>
    <mergeCell ref="E61:J61"/>
    <mergeCell ref="E44:J44"/>
    <mergeCell ref="E45:J45"/>
    <mergeCell ref="E46:J46"/>
    <mergeCell ref="E47:J47"/>
    <mergeCell ref="E48:J48"/>
    <mergeCell ref="E49:J49"/>
    <mergeCell ref="E55:J55"/>
    <mergeCell ref="E50:J50"/>
    <mergeCell ref="E51:J51"/>
    <mergeCell ref="E98:J98"/>
    <mergeCell ref="E99:J99"/>
    <mergeCell ref="E88:J88"/>
    <mergeCell ref="E89:J89"/>
    <mergeCell ref="E90:J90"/>
    <mergeCell ref="E91:J91"/>
    <mergeCell ref="E86:J86"/>
    <mergeCell ref="E87:J87"/>
    <mergeCell ref="E76:J76"/>
    <mergeCell ref="E77:J77"/>
    <mergeCell ref="E78:J78"/>
    <mergeCell ref="E79:J79"/>
    <mergeCell ref="E84:J84"/>
    <mergeCell ref="E85:J85"/>
    <mergeCell ref="E72:J72"/>
    <mergeCell ref="E73:J73"/>
    <mergeCell ref="E12:J12"/>
    <mergeCell ref="E13:J13"/>
    <mergeCell ref="E14:J14"/>
    <mergeCell ref="E15:J15"/>
    <mergeCell ref="E16:J16"/>
    <mergeCell ref="E74:J74"/>
    <mergeCell ref="E75:J75"/>
    <mergeCell ref="E64:J64"/>
    <mergeCell ref="E65:J65"/>
    <mergeCell ref="E66:J66"/>
    <mergeCell ref="E67:J67"/>
    <mergeCell ref="E62:J62"/>
    <mergeCell ref="E63:J63"/>
    <mergeCell ref="E52:J52"/>
    <mergeCell ref="E53:J53"/>
    <mergeCell ref="E54:J54"/>
    <mergeCell ref="E40:J40"/>
    <mergeCell ref="E41:J41"/>
    <mergeCell ref="E42:J42"/>
    <mergeCell ref="E43:J43"/>
    <mergeCell ref="E56:J56"/>
    <mergeCell ref="E57:J57"/>
    <mergeCell ref="D10:N11"/>
    <mergeCell ref="P10:Z11"/>
    <mergeCell ref="E106:J106"/>
    <mergeCell ref="E107:J107"/>
    <mergeCell ref="E108:J108"/>
    <mergeCell ref="E109:J109"/>
    <mergeCell ref="E110:J110"/>
    <mergeCell ref="E111:J111"/>
    <mergeCell ref="E100:J100"/>
    <mergeCell ref="E101:J101"/>
    <mergeCell ref="E102:J102"/>
    <mergeCell ref="E103:J103"/>
    <mergeCell ref="E104:J104"/>
    <mergeCell ref="E105:J105"/>
    <mergeCell ref="E92:J92"/>
    <mergeCell ref="E93:J93"/>
    <mergeCell ref="E94:J94"/>
    <mergeCell ref="E95:J95"/>
    <mergeCell ref="E96:J96"/>
    <mergeCell ref="E97:J97"/>
    <mergeCell ref="E80:J80"/>
    <mergeCell ref="E81:J81"/>
    <mergeCell ref="E82:J82"/>
    <mergeCell ref="E83:J83"/>
    <mergeCell ref="Q83:W83"/>
    <mergeCell ref="Q84:W84"/>
    <mergeCell ref="Q68:W68"/>
    <mergeCell ref="Q69:W69"/>
    <mergeCell ref="Q70:W70"/>
    <mergeCell ref="Q45:W45"/>
    <mergeCell ref="Q46:W46"/>
    <mergeCell ref="Q73:W73"/>
    <mergeCell ref="Q74:W74"/>
    <mergeCell ref="Q75:W75"/>
    <mergeCell ref="Q76:W76"/>
    <mergeCell ref="Q71:W71"/>
    <mergeCell ref="Q72:W72"/>
    <mergeCell ref="Q61:W61"/>
    <mergeCell ref="Q51:W51"/>
    <mergeCell ref="Q63:W63"/>
    <mergeCell ref="Q64:W64"/>
    <mergeCell ref="Q66:W66"/>
    <mergeCell ref="Q67:W67"/>
    <mergeCell ref="Q33:W33"/>
    <mergeCell ref="Q34:W34"/>
    <mergeCell ref="Q35:W35"/>
    <mergeCell ref="Q77:W77"/>
    <mergeCell ref="Q78:W78"/>
    <mergeCell ref="Q79:W79"/>
    <mergeCell ref="Q80:W80"/>
    <mergeCell ref="Q81:W81"/>
    <mergeCell ref="Q82:W82"/>
    <mergeCell ref="Q36:W36"/>
    <mergeCell ref="Q65:W65"/>
    <mergeCell ref="Q53:W53"/>
    <mergeCell ref="Q54:W54"/>
    <mergeCell ref="Q55:W55"/>
    <mergeCell ref="Q56:W56"/>
    <mergeCell ref="Q57:W57"/>
    <mergeCell ref="Q58:W58"/>
    <mergeCell ref="Q59:W59"/>
    <mergeCell ref="Q60:W60"/>
    <mergeCell ref="Q49:W49"/>
    <mergeCell ref="Q50:W50"/>
    <mergeCell ref="Q47:W47"/>
    <mergeCell ref="Q48:W48"/>
    <mergeCell ref="Q37:W37"/>
    <mergeCell ref="Q38:W38"/>
    <mergeCell ref="Q39:W39"/>
    <mergeCell ref="Q40:W40"/>
    <mergeCell ref="Q41:W41"/>
    <mergeCell ref="Q42:W42"/>
    <mergeCell ref="Q43:W43"/>
    <mergeCell ref="Q44:W44"/>
    <mergeCell ref="Q52:W52"/>
    <mergeCell ref="Q62:W62"/>
    <mergeCell ref="Q13:W13"/>
    <mergeCell ref="Q14:W14"/>
    <mergeCell ref="Q15:W15"/>
    <mergeCell ref="Q16:W16"/>
    <mergeCell ref="Q17:W17"/>
    <mergeCell ref="Q29:W29"/>
    <mergeCell ref="Q30:W30"/>
    <mergeCell ref="Q31:W31"/>
    <mergeCell ref="Q32:W32"/>
    <mergeCell ref="Q25:W25"/>
    <mergeCell ref="Q26:W26"/>
    <mergeCell ref="Q27:W27"/>
    <mergeCell ref="Q28:W28"/>
    <mergeCell ref="Q24:W24"/>
    <mergeCell ref="Q18:W18"/>
    <mergeCell ref="Q19:W19"/>
    <mergeCell ref="Q20:W20"/>
    <mergeCell ref="Q21:W21"/>
    <mergeCell ref="Q22:W22"/>
    <mergeCell ref="Q23:W23"/>
    <mergeCell ref="Q97:W97"/>
    <mergeCell ref="Q98:W98"/>
    <mergeCell ref="Q99:W99"/>
    <mergeCell ref="Q100:W100"/>
    <mergeCell ref="Q95:W95"/>
    <mergeCell ref="Q96:W96"/>
    <mergeCell ref="Q85:W85"/>
    <mergeCell ref="Q86:W86"/>
    <mergeCell ref="Q87:W87"/>
    <mergeCell ref="Q88:W88"/>
    <mergeCell ref="Q89:W89"/>
    <mergeCell ref="Q90:W90"/>
    <mergeCell ref="Q91:W91"/>
    <mergeCell ref="Q92:W92"/>
    <mergeCell ref="Q93:W93"/>
    <mergeCell ref="Q94:W94"/>
    <mergeCell ref="Q112:W112"/>
    <mergeCell ref="E113:J113"/>
    <mergeCell ref="E114:J114"/>
    <mergeCell ref="Q101:W101"/>
    <mergeCell ref="Q102:W102"/>
    <mergeCell ref="Q103:W103"/>
    <mergeCell ref="Q104:W104"/>
    <mergeCell ref="Q105:W105"/>
    <mergeCell ref="Q106:W106"/>
    <mergeCell ref="Q107:W107"/>
    <mergeCell ref="Q108:W108"/>
    <mergeCell ref="Q109:W109"/>
    <mergeCell ref="E112:J112"/>
    <mergeCell ref="Q110:W110"/>
    <mergeCell ref="Q111:W111"/>
    <mergeCell ref="E121:J121"/>
    <mergeCell ref="E122:J122"/>
    <mergeCell ref="E123:J123"/>
    <mergeCell ref="E124:J124"/>
    <mergeCell ref="E125:J125"/>
    <mergeCell ref="E126:J126"/>
    <mergeCell ref="E115:J115"/>
    <mergeCell ref="E116:J116"/>
    <mergeCell ref="E117:J117"/>
    <mergeCell ref="E118:J118"/>
    <mergeCell ref="E119:J119"/>
    <mergeCell ref="E120:J120"/>
    <mergeCell ref="E133:J133"/>
    <mergeCell ref="E134:J134"/>
    <mergeCell ref="E135:J135"/>
    <mergeCell ref="E136:J136"/>
    <mergeCell ref="E137:J137"/>
    <mergeCell ref="E138:J138"/>
    <mergeCell ref="E127:J127"/>
    <mergeCell ref="E128:J128"/>
    <mergeCell ref="E129:J129"/>
    <mergeCell ref="E130:J130"/>
    <mergeCell ref="E131:J131"/>
    <mergeCell ref="E132:J132"/>
    <mergeCell ref="E145:J145"/>
    <mergeCell ref="E146:J146"/>
    <mergeCell ref="E147:J147"/>
    <mergeCell ref="E148:J148"/>
    <mergeCell ref="E149:J149"/>
    <mergeCell ref="E150:J150"/>
    <mergeCell ref="E139:J139"/>
    <mergeCell ref="E140:J140"/>
    <mergeCell ref="E141:J141"/>
    <mergeCell ref="E142:J142"/>
    <mergeCell ref="E143:J143"/>
    <mergeCell ref="E144:J144"/>
    <mergeCell ref="E157:J157"/>
    <mergeCell ref="E158:J158"/>
    <mergeCell ref="E159:J159"/>
    <mergeCell ref="E160:J160"/>
    <mergeCell ref="E161:J161"/>
    <mergeCell ref="E162:J162"/>
    <mergeCell ref="E151:J151"/>
    <mergeCell ref="E152:J152"/>
    <mergeCell ref="E153:J153"/>
    <mergeCell ref="E154:J154"/>
    <mergeCell ref="E155:J155"/>
    <mergeCell ref="E156:J156"/>
    <mergeCell ref="E169:J169"/>
    <mergeCell ref="E170:J170"/>
    <mergeCell ref="E171:J171"/>
    <mergeCell ref="E172:J172"/>
    <mergeCell ref="E173:J173"/>
    <mergeCell ref="E174:J174"/>
    <mergeCell ref="E163:J163"/>
    <mergeCell ref="E164:J164"/>
    <mergeCell ref="E165:J165"/>
    <mergeCell ref="E166:J166"/>
    <mergeCell ref="E167:J167"/>
    <mergeCell ref="E168:J168"/>
    <mergeCell ref="E181:J181"/>
    <mergeCell ref="E182:J182"/>
    <mergeCell ref="E183:J183"/>
    <mergeCell ref="E184:J184"/>
    <mergeCell ref="E185:J185"/>
    <mergeCell ref="E186:J186"/>
    <mergeCell ref="E175:J175"/>
    <mergeCell ref="E176:J176"/>
    <mergeCell ref="E177:J177"/>
    <mergeCell ref="E178:J178"/>
    <mergeCell ref="E179:J179"/>
    <mergeCell ref="E180:J180"/>
    <mergeCell ref="E195:J195"/>
    <mergeCell ref="E196:J196"/>
    <mergeCell ref="E197:J197"/>
    <mergeCell ref="E198:J198"/>
    <mergeCell ref="E187:J187"/>
    <mergeCell ref="E188:J188"/>
    <mergeCell ref="E189:J189"/>
    <mergeCell ref="E190:J190"/>
    <mergeCell ref="E191:J191"/>
    <mergeCell ref="E192:J192"/>
    <mergeCell ref="E211:J211"/>
    <mergeCell ref="E212:J212"/>
    <mergeCell ref="E213:J213"/>
    <mergeCell ref="Q113:W113"/>
    <mergeCell ref="Q114:W114"/>
    <mergeCell ref="Q115:W115"/>
    <mergeCell ref="Q116:W116"/>
    <mergeCell ref="Q117:W117"/>
    <mergeCell ref="Q118:W118"/>
    <mergeCell ref="Q119:W119"/>
    <mergeCell ref="E205:J205"/>
    <mergeCell ref="E206:J206"/>
    <mergeCell ref="E207:J207"/>
    <mergeCell ref="E208:J208"/>
    <mergeCell ref="E209:J209"/>
    <mergeCell ref="E210:J210"/>
    <mergeCell ref="E199:J199"/>
    <mergeCell ref="E200:J200"/>
    <mergeCell ref="E201:J201"/>
    <mergeCell ref="E202:J202"/>
    <mergeCell ref="E203:J203"/>
    <mergeCell ref="E204:J204"/>
    <mergeCell ref="E193:J193"/>
    <mergeCell ref="E194:J194"/>
    <mergeCell ref="Q126:W126"/>
    <mergeCell ref="Q127:W127"/>
    <mergeCell ref="Q128:W128"/>
    <mergeCell ref="Q129:W129"/>
    <mergeCell ref="Q130:W130"/>
    <mergeCell ref="Q131:W131"/>
    <mergeCell ref="Q120:W120"/>
    <mergeCell ref="Q121:W121"/>
    <mergeCell ref="Q122:W122"/>
    <mergeCell ref="Q123:W123"/>
    <mergeCell ref="Q124:W124"/>
    <mergeCell ref="Q125:W125"/>
    <mergeCell ref="Q138:W138"/>
    <mergeCell ref="Q139:W139"/>
    <mergeCell ref="Q140:W140"/>
    <mergeCell ref="Q141:W141"/>
    <mergeCell ref="Q142:W142"/>
    <mergeCell ref="Q143:W143"/>
    <mergeCell ref="Q132:W132"/>
    <mergeCell ref="Q133:W133"/>
    <mergeCell ref="Q134:W134"/>
    <mergeCell ref="Q135:W135"/>
    <mergeCell ref="Q136:W136"/>
    <mergeCell ref="Q137:W137"/>
    <mergeCell ref="Q150:W150"/>
    <mergeCell ref="Q151:W151"/>
    <mergeCell ref="Q152:W152"/>
    <mergeCell ref="Q153:W153"/>
    <mergeCell ref="Q154:W154"/>
    <mergeCell ref="Q155:W155"/>
    <mergeCell ref="Q144:W144"/>
    <mergeCell ref="Q145:W145"/>
    <mergeCell ref="Q146:W146"/>
    <mergeCell ref="Q147:W147"/>
    <mergeCell ref="Q148:W148"/>
    <mergeCell ref="Q149:W149"/>
    <mergeCell ref="Q162:W162"/>
    <mergeCell ref="Q163:W163"/>
    <mergeCell ref="Q164:W164"/>
    <mergeCell ref="Q165:W165"/>
    <mergeCell ref="Q166:W166"/>
    <mergeCell ref="Q167:W167"/>
    <mergeCell ref="Q156:W156"/>
    <mergeCell ref="Q157:W157"/>
    <mergeCell ref="Q158:W158"/>
    <mergeCell ref="Q159:W159"/>
    <mergeCell ref="Q160:W160"/>
    <mergeCell ref="Q161:W161"/>
    <mergeCell ref="Q174:W174"/>
    <mergeCell ref="Q175:W175"/>
    <mergeCell ref="Q176:W176"/>
    <mergeCell ref="Q177:W177"/>
    <mergeCell ref="Q178:W178"/>
    <mergeCell ref="Q179:W179"/>
    <mergeCell ref="Q168:W168"/>
    <mergeCell ref="Q169:W169"/>
    <mergeCell ref="Q170:W170"/>
    <mergeCell ref="Q171:W171"/>
    <mergeCell ref="Q172:W172"/>
    <mergeCell ref="Q173:W173"/>
    <mergeCell ref="Q186:W186"/>
    <mergeCell ref="Q187:W187"/>
    <mergeCell ref="Q188:W188"/>
    <mergeCell ref="Q189:W189"/>
    <mergeCell ref="Q190:W190"/>
    <mergeCell ref="Q191:W191"/>
    <mergeCell ref="Q180:W180"/>
    <mergeCell ref="Q181:W181"/>
    <mergeCell ref="Q182:W182"/>
    <mergeCell ref="Q183:W183"/>
    <mergeCell ref="Q184:W184"/>
    <mergeCell ref="Q185:W185"/>
    <mergeCell ref="Q198:W198"/>
    <mergeCell ref="Q199:W199"/>
    <mergeCell ref="Q200:W200"/>
    <mergeCell ref="Q201:W201"/>
    <mergeCell ref="Q202:W202"/>
    <mergeCell ref="Q203:W203"/>
    <mergeCell ref="Q192:W192"/>
    <mergeCell ref="Q193:W193"/>
    <mergeCell ref="Q194:W194"/>
    <mergeCell ref="Q195:W195"/>
    <mergeCell ref="Q196:W196"/>
    <mergeCell ref="Q197:W197"/>
    <mergeCell ref="Q210:W210"/>
    <mergeCell ref="Q211:W211"/>
    <mergeCell ref="Q212:W212"/>
    <mergeCell ref="Q213:W213"/>
    <mergeCell ref="Q204:W204"/>
    <mergeCell ref="Q205:W205"/>
    <mergeCell ref="Q206:W206"/>
    <mergeCell ref="Q207:W207"/>
    <mergeCell ref="Q208:W208"/>
    <mergeCell ref="Q209:W209"/>
  </mergeCells>
  <pageMargins left="0.7" right="0.7" top="0.75" bottom="0.75" header="0.3" footer="0.3"/>
  <pageSetup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tabColor rgb="FF7A85B9"/>
    <pageSetUpPr autoPageBreaks="0"/>
  </sheetPr>
  <dimension ref="A1:S100"/>
  <sheetViews>
    <sheetView showGridLines="0" topLeftCell="A9" zoomScale="50" zoomScaleNormal="50" workbookViewId="0">
      <selection activeCell="X25" sqref="X25"/>
    </sheetView>
  </sheetViews>
  <sheetFormatPr defaultColWidth="11" defaultRowHeight="15.5"/>
  <cols>
    <col min="1" max="16384" width="11" style="17"/>
  </cols>
  <sheetData>
    <row r="1" spans="1:19">
      <c r="A1"/>
      <c r="B1"/>
      <c r="C1"/>
      <c r="D1"/>
      <c r="E1"/>
      <c r="F1"/>
      <c r="G1"/>
      <c r="H1"/>
      <c r="I1"/>
      <c r="J1"/>
      <c r="K1"/>
      <c r="L1"/>
      <c r="M1"/>
      <c r="N1"/>
      <c r="O1"/>
      <c r="P1"/>
      <c r="Q1"/>
      <c r="R1"/>
      <c r="S1"/>
    </row>
    <row r="2" spans="1:19">
      <c r="A2"/>
      <c r="B2"/>
      <c r="C2"/>
      <c r="D2"/>
      <c r="E2"/>
      <c r="F2"/>
      <c r="G2"/>
      <c r="H2"/>
      <c r="I2"/>
      <c r="J2"/>
      <c r="K2"/>
      <c r="L2"/>
      <c r="M2"/>
      <c r="N2"/>
      <c r="O2"/>
      <c r="P2"/>
      <c r="Q2"/>
      <c r="R2"/>
      <c r="S2"/>
    </row>
    <row r="3" spans="1:19">
      <c r="A3"/>
      <c r="B3"/>
      <c r="C3"/>
      <c r="D3"/>
      <c r="E3"/>
      <c r="F3"/>
      <c r="G3"/>
      <c r="H3"/>
      <c r="I3"/>
      <c r="J3"/>
      <c r="K3"/>
      <c r="L3"/>
      <c r="M3"/>
      <c r="N3"/>
      <c r="O3"/>
      <c r="P3"/>
      <c r="Q3"/>
      <c r="R3"/>
      <c r="S3"/>
    </row>
    <row r="4" spans="1:19">
      <c r="A4"/>
      <c r="B4"/>
      <c r="C4"/>
      <c r="D4"/>
      <c r="E4"/>
      <c r="F4"/>
      <c r="G4"/>
      <c r="H4"/>
      <c r="I4"/>
      <c r="J4"/>
      <c r="K4"/>
      <c r="L4"/>
      <c r="M4"/>
      <c r="N4"/>
      <c r="O4"/>
      <c r="P4"/>
      <c r="Q4"/>
      <c r="R4"/>
      <c r="S4"/>
    </row>
    <row r="5" spans="1:19">
      <c r="A5"/>
      <c r="B5"/>
      <c r="C5"/>
      <c r="D5"/>
      <c r="E5"/>
      <c r="F5"/>
      <c r="G5"/>
      <c r="H5"/>
      <c r="I5"/>
      <c r="J5"/>
      <c r="K5"/>
      <c r="L5"/>
      <c r="M5"/>
      <c r="N5"/>
      <c r="O5"/>
      <c r="P5"/>
      <c r="Q5"/>
      <c r="R5"/>
      <c r="S5"/>
    </row>
    <row r="6" spans="1:19">
      <c r="A6"/>
      <c r="B6"/>
      <c r="C6"/>
      <c r="D6"/>
      <c r="E6"/>
      <c r="F6"/>
      <c r="G6"/>
      <c r="H6"/>
      <c r="I6"/>
      <c r="J6"/>
      <c r="K6"/>
      <c r="L6"/>
      <c r="M6"/>
      <c r="N6"/>
      <c r="O6"/>
      <c r="P6"/>
      <c r="Q6"/>
      <c r="R6"/>
      <c r="S6"/>
    </row>
    <row r="7" spans="1:19">
      <c r="A7"/>
      <c r="B7"/>
      <c r="C7"/>
      <c r="D7"/>
      <c r="E7"/>
      <c r="F7"/>
      <c r="G7"/>
      <c r="H7"/>
      <c r="I7"/>
      <c r="J7"/>
      <c r="K7"/>
      <c r="L7"/>
      <c r="M7"/>
      <c r="N7"/>
      <c r="O7"/>
      <c r="P7"/>
      <c r="Q7"/>
      <c r="R7"/>
      <c r="S7"/>
    </row>
    <row r="8" spans="1:19">
      <c r="A8"/>
      <c r="B8"/>
      <c r="C8"/>
      <c r="D8"/>
      <c r="E8"/>
      <c r="F8"/>
      <c r="G8"/>
      <c r="H8"/>
      <c r="I8"/>
      <c r="J8"/>
      <c r="K8"/>
      <c r="L8"/>
      <c r="M8"/>
      <c r="N8"/>
      <c r="O8"/>
      <c r="P8"/>
      <c r="Q8"/>
      <c r="R8"/>
      <c r="S8"/>
    </row>
    <row r="9" spans="1:19">
      <c r="A9"/>
      <c r="B9"/>
      <c r="C9"/>
      <c r="D9"/>
      <c r="E9"/>
      <c r="F9"/>
      <c r="G9"/>
      <c r="H9"/>
      <c r="I9"/>
      <c r="J9"/>
      <c r="K9"/>
      <c r="L9"/>
      <c r="M9"/>
      <c r="N9"/>
      <c r="O9"/>
      <c r="P9"/>
      <c r="Q9"/>
      <c r="R9"/>
      <c r="S9"/>
    </row>
    <row r="10" spans="1:19">
      <c r="A10"/>
      <c r="B10"/>
      <c r="C10"/>
      <c r="D10"/>
      <c r="E10"/>
      <c r="F10"/>
      <c r="G10"/>
      <c r="H10"/>
      <c r="I10"/>
      <c r="J10"/>
      <c r="K10"/>
      <c r="L10"/>
      <c r="M10"/>
      <c r="N10"/>
      <c r="O10"/>
      <c r="P10"/>
      <c r="Q10"/>
      <c r="R10"/>
      <c r="S10"/>
    </row>
    <row r="11" spans="1:19">
      <c r="A11"/>
      <c r="B11"/>
      <c r="C11"/>
      <c r="D11"/>
      <c r="E11"/>
      <c r="F11"/>
      <c r="G11"/>
      <c r="H11"/>
      <c r="I11"/>
      <c r="J11"/>
      <c r="K11"/>
      <c r="L11"/>
      <c r="M11"/>
      <c r="N11"/>
      <c r="O11"/>
      <c r="P11"/>
      <c r="Q11"/>
      <c r="R11"/>
      <c r="S11"/>
    </row>
    <row r="12" spans="1:19">
      <c r="A12"/>
      <c r="B12"/>
      <c r="C12"/>
      <c r="D12"/>
      <c r="E12"/>
      <c r="F12"/>
      <c r="G12"/>
      <c r="H12"/>
      <c r="I12"/>
      <c r="J12"/>
      <c r="K12"/>
      <c r="L12"/>
      <c r="M12"/>
      <c r="N12"/>
      <c r="O12"/>
      <c r="P12"/>
      <c r="Q12"/>
      <c r="R12"/>
      <c r="S12"/>
    </row>
    <row r="13" spans="1:19">
      <c r="A13"/>
      <c r="B13"/>
      <c r="C13"/>
      <c r="D13"/>
      <c r="E13"/>
      <c r="F13"/>
      <c r="G13"/>
      <c r="H13"/>
      <c r="I13"/>
      <c r="J13"/>
      <c r="K13"/>
      <c r="L13"/>
      <c r="M13"/>
      <c r="N13"/>
      <c r="O13"/>
      <c r="P13"/>
      <c r="Q13"/>
      <c r="R13"/>
      <c r="S13"/>
    </row>
    <row r="14" spans="1:19">
      <c r="A14"/>
      <c r="B14"/>
      <c r="C14"/>
      <c r="D14"/>
      <c r="E14"/>
      <c r="F14"/>
      <c r="G14"/>
      <c r="H14"/>
      <c r="I14"/>
      <c r="J14"/>
      <c r="K14"/>
      <c r="L14"/>
      <c r="M14"/>
      <c r="N14"/>
      <c r="O14"/>
      <c r="P14"/>
      <c r="Q14"/>
      <c r="R14"/>
      <c r="S14"/>
    </row>
    <row r="15" spans="1:19">
      <c r="A15"/>
      <c r="B15"/>
      <c r="C15"/>
      <c r="D15"/>
      <c r="E15"/>
      <c r="F15"/>
      <c r="G15"/>
      <c r="H15"/>
      <c r="I15"/>
      <c r="J15"/>
      <c r="K15"/>
      <c r="L15"/>
      <c r="M15"/>
      <c r="N15"/>
      <c r="O15"/>
      <c r="P15"/>
      <c r="Q15"/>
      <c r="R15"/>
      <c r="S15"/>
    </row>
    <row r="16" spans="1:19">
      <c r="A16"/>
      <c r="B16"/>
      <c r="C16"/>
      <c r="D16"/>
      <c r="E16"/>
      <c r="F16"/>
      <c r="G16"/>
      <c r="H16"/>
      <c r="I16"/>
      <c r="J16"/>
      <c r="K16"/>
      <c r="L16"/>
      <c r="M16"/>
      <c r="N16"/>
      <c r="O16"/>
      <c r="P16"/>
      <c r="Q16"/>
      <c r="R16"/>
      <c r="S16"/>
    </row>
    <row r="17" spans="1:19">
      <c r="A17"/>
      <c r="B17"/>
      <c r="C17"/>
      <c r="D17"/>
      <c r="E17"/>
      <c r="F17"/>
      <c r="G17"/>
      <c r="H17"/>
      <c r="I17"/>
      <c r="J17"/>
      <c r="K17"/>
      <c r="L17"/>
      <c r="M17"/>
      <c r="N17"/>
      <c r="O17"/>
      <c r="P17"/>
      <c r="Q17"/>
      <c r="R17"/>
      <c r="S17"/>
    </row>
    <row r="18" spans="1:19">
      <c r="A18"/>
      <c r="B18"/>
      <c r="C18"/>
      <c r="D18"/>
      <c r="E18"/>
      <c r="F18"/>
      <c r="G18"/>
      <c r="H18"/>
      <c r="I18"/>
      <c r="J18"/>
      <c r="K18"/>
      <c r="L18"/>
      <c r="M18"/>
      <c r="N18"/>
      <c r="O18"/>
      <c r="P18"/>
      <c r="Q18"/>
      <c r="R18"/>
      <c r="S18"/>
    </row>
    <row r="19" spans="1:19">
      <c r="A19"/>
      <c r="B19"/>
      <c r="C19"/>
      <c r="D19"/>
      <c r="E19"/>
      <c r="F19"/>
      <c r="G19"/>
      <c r="H19"/>
      <c r="I19"/>
      <c r="J19"/>
      <c r="K19"/>
      <c r="L19"/>
      <c r="M19"/>
      <c r="N19"/>
      <c r="O19"/>
      <c r="P19"/>
      <c r="Q19"/>
      <c r="R19"/>
      <c r="S19"/>
    </row>
    <row r="20" spans="1:19">
      <c r="A20"/>
      <c r="B20"/>
      <c r="C20"/>
      <c r="D20"/>
      <c r="E20"/>
      <c r="F20"/>
      <c r="G20"/>
      <c r="H20"/>
      <c r="I20"/>
      <c r="J20"/>
      <c r="K20"/>
      <c r="L20"/>
      <c r="M20"/>
      <c r="N20"/>
      <c r="O20"/>
      <c r="P20"/>
      <c r="Q20"/>
      <c r="R20"/>
      <c r="S20"/>
    </row>
    <row r="21" spans="1:19">
      <c r="A21"/>
      <c r="B21"/>
      <c r="C21"/>
      <c r="D21"/>
      <c r="E21"/>
      <c r="F21"/>
      <c r="G21"/>
      <c r="H21"/>
      <c r="I21"/>
      <c r="J21"/>
      <c r="K21"/>
      <c r="L21"/>
      <c r="M21"/>
      <c r="N21"/>
      <c r="O21"/>
      <c r="P21"/>
      <c r="Q21"/>
      <c r="R21"/>
      <c r="S21"/>
    </row>
    <row r="22" spans="1:19">
      <c r="A22"/>
      <c r="B22"/>
      <c r="C22"/>
      <c r="D22"/>
      <c r="E22"/>
      <c r="F22"/>
      <c r="G22"/>
      <c r="H22"/>
      <c r="I22"/>
      <c r="J22"/>
      <c r="K22"/>
      <c r="L22"/>
      <c r="M22"/>
      <c r="N22"/>
      <c r="O22"/>
      <c r="P22"/>
      <c r="Q22"/>
      <c r="R22"/>
      <c r="S22"/>
    </row>
    <row r="23" spans="1:19">
      <c r="A23"/>
      <c r="B23"/>
      <c r="C23"/>
      <c r="D23"/>
      <c r="E23"/>
      <c r="F23"/>
      <c r="G23"/>
      <c r="H23"/>
      <c r="I23"/>
      <c r="J23"/>
      <c r="K23"/>
      <c r="L23"/>
      <c r="M23"/>
      <c r="N23"/>
      <c r="O23"/>
      <c r="P23"/>
      <c r="Q23"/>
      <c r="R23"/>
      <c r="S23"/>
    </row>
    <row r="24" spans="1:19">
      <c r="A24"/>
      <c r="B24"/>
      <c r="C24"/>
      <c r="D24"/>
      <c r="E24"/>
      <c r="F24"/>
      <c r="G24"/>
      <c r="H24"/>
      <c r="I24"/>
      <c r="J24"/>
      <c r="K24"/>
      <c r="L24"/>
      <c r="M24"/>
      <c r="N24"/>
      <c r="O24"/>
      <c r="P24"/>
      <c r="Q24"/>
      <c r="R24"/>
      <c r="S24"/>
    </row>
    <row r="25" spans="1:19">
      <c r="A25"/>
      <c r="B25"/>
      <c r="C25"/>
      <c r="D25"/>
      <c r="E25"/>
      <c r="F25"/>
      <c r="G25"/>
      <c r="H25"/>
      <c r="I25"/>
      <c r="J25"/>
      <c r="K25"/>
      <c r="L25"/>
      <c r="M25"/>
      <c r="N25"/>
      <c r="O25"/>
      <c r="P25"/>
      <c r="Q25"/>
      <c r="R25"/>
      <c r="S25"/>
    </row>
    <row r="26" spans="1:19">
      <c r="A26"/>
      <c r="B26"/>
      <c r="C26"/>
      <c r="D26"/>
      <c r="E26"/>
      <c r="F26"/>
      <c r="G26"/>
      <c r="H26"/>
      <c r="I26"/>
      <c r="J26"/>
      <c r="K26"/>
      <c r="L26"/>
      <c r="M26"/>
      <c r="N26"/>
      <c r="O26"/>
      <c r="P26"/>
      <c r="Q26"/>
      <c r="R26"/>
      <c r="S26"/>
    </row>
    <row r="27" spans="1:19">
      <c r="A27"/>
      <c r="B27"/>
      <c r="C27"/>
      <c r="D27"/>
      <c r="E27"/>
      <c r="F27"/>
      <c r="G27"/>
      <c r="H27"/>
      <c r="I27"/>
      <c r="J27"/>
      <c r="K27"/>
      <c r="L27"/>
      <c r="M27"/>
      <c r="N27"/>
      <c r="O27"/>
      <c r="P27"/>
      <c r="Q27"/>
      <c r="R27"/>
      <c r="S27"/>
    </row>
    <row r="28" spans="1:19">
      <c r="A28"/>
      <c r="B28"/>
      <c r="C28"/>
      <c r="D28"/>
      <c r="E28"/>
      <c r="F28"/>
      <c r="G28"/>
      <c r="H28"/>
      <c r="I28"/>
      <c r="J28"/>
      <c r="K28"/>
      <c r="L28"/>
      <c r="M28"/>
      <c r="N28"/>
      <c r="O28"/>
      <c r="P28"/>
      <c r="Q28"/>
      <c r="R28"/>
      <c r="S28"/>
    </row>
    <row r="29" spans="1:19">
      <c r="A29"/>
      <c r="B29"/>
      <c r="C29"/>
      <c r="D29"/>
      <c r="E29"/>
      <c r="F29"/>
      <c r="G29"/>
      <c r="H29"/>
      <c r="I29"/>
      <c r="J29"/>
      <c r="K29"/>
      <c r="L29"/>
      <c r="M29"/>
      <c r="N29"/>
      <c r="O29"/>
      <c r="P29"/>
      <c r="Q29"/>
      <c r="R29"/>
      <c r="S29"/>
    </row>
    <row r="30" spans="1:19">
      <c r="A30"/>
      <c r="B30"/>
      <c r="C30"/>
      <c r="D30"/>
      <c r="E30"/>
      <c r="F30"/>
      <c r="G30"/>
      <c r="H30"/>
      <c r="I30"/>
      <c r="J30"/>
      <c r="K30"/>
      <c r="L30"/>
      <c r="M30"/>
      <c r="N30"/>
      <c r="O30"/>
      <c r="P30"/>
      <c r="Q30"/>
      <c r="R30"/>
      <c r="S30"/>
    </row>
    <row r="31" spans="1:19">
      <c r="A31"/>
      <c r="B31"/>
      <c r="C31"/>
      <c r="D31"/>
      <c r="E31"/>
      <c r="F31"/>
      <c r="G31"/>
      <c r="H31"/>
      <c r="I31"/>
      <c r="J31"/>
      <c r="K31"/>
      <c r="L31"/>
      <c r="M31"/>
      <c r="N31"/>
      <c r="O31"/>
      <c r="P31"/>
      <c r="Q31"/>
      <c r="R31"/>
      <c r="S31"/>
    </row>
    <row r="32" spans="1:19">
      <c r="A32"/>
      <c r="B32"/>
      <c r="C32"/>
      <c r="D32"/>
      <c r="E32"/>
      <c r="F32"/>
      <c r="G32"/>
      <c r="H32"/>
      <c r="I32"/>
      <c r="J32"/>
      <c r="K32"/>
      <c r="L32"/>
      <c r="M32"/>
      <c r="N32"/>
      <c r="O32"/>
      <c r="P32"/>
      <c r="Q32"/>
      <c r="R32"/>
      <c r="S32"/>
    </row>
    <row r="33" spans="1:19">
      <c r="A33"/>
      <c r="B33"/>
      <c r="C33"/>
      <c r="D33"/>
      <c r="E33"/>
      <c r="F33"/>
      <c r="G33"/>
      <c r="H33"/>
      <c r="I33"/>
      <c r="J33"/>
      <c r="K33"/>
      <c r="L33"/>
      <c r="M33"/>
      <c r="N33"/>
      <c r="O33"/>
      <c r="P33"/>
      <c r="Q33"/>
      <c r="R33"/>
      <c r="S33"/>
    </row>
    <row r="34" spans="1:19">
      <c r="A34"/>
      <c r="B34"/>
      <c r="C34"/>
      <c r="D34"/>
      <c r="E34"/>
      <c r="F34"/>
      <c r="G34"/>
      <c r="H34"/>
      <c r="I34"/>
      <c r="J34"/>
      <c r="K34"/>
      <c r="L34"/>
      <c r="M34"/>
      <c r="N34"/>
      <c r="O34"/>
      <c r="P34"/>
      <c r="Q34"/>
      <c r="R34"/>
      <c r="S34"/>
    </row>
    <row r="35" spans="1:19">
      <c r="A35"/>
      <c r="B35"/>
      <c r="C35"/>
      <c r="D35"/>
      <c r="E35"/>
      <c r="F35"/>
      <c r="G35"/>
      <c r="H35"/>
      <c r="I35"/>
      <c r="J35"/>
      <c r="K35"/>
      <c r="L35"/>
      <c r="M35"/>
      <c r="N35"/>
      <c r="O35"/>
      <c r="P35"/>
      <c r="Q35"/>
      <c r="R35"/>
      <c r="S35"/>
    </row>
    <row r="36" spans="1:19">
      <c r="A36"/>
      <c r="B36"/>
      <c r="C36"/>
      <c r="D36"/>
      <c r="E36"/>
      <c r="F36"/>
      <c r="G36"/>
      <c r="H36"/>
      <c r="I36"/>
      <c r="J36"/>
      <c r="K36"/>
      <c r="L36"/>
      <c r="M36"/>
      <c r="N36"/>
      <c r="O36"/>
      <c r="P36"/>
      <c r="Q36"/>
      <c r="R36"/>
      <c r="S36"/>
    </row>
    <row r="37" spans="1:19">
      <c r="A37"/>
      <c r="B37"/>
      <c r="C37"/>
      <c r="D37"/>
      <c r="E37"/>
      <c r="F37"/>
      <c r="G37"/>
      <c r="H37"/>
      <c r="I37"/>
      <c r="J37"/>
      <c r="K37"/>
      <c r="L37"/>
      <c r="M37"/>
      <c r="N37"/>
      <c r="O37"/>
      <c r="P37"/>
      <c r="Q37"/>
      <c r="R37"/>
      <c r="S37"/>
    </row>
    <row r="38" spans="1:19">
      <c r="A38"/>
      <c r="B38"/>
      <c r="C38"/>
      <c r="D38"/>
      <c r="E38"/>
      <c r="F38"/>
      <c r="G38"/>
      <c r="H38"/>
      <c r="I38"/>
      <c r="J38"/>
      <c r="K38"/>
      <c r="L38"/>
      <c r="M38"/>
      <c r="N38"/>
      <c r="O38"/>
      <c r="P38"/>
      <c r="Q38"/>
      <c r="R38"/>
      <c r="S38"/>
    </row>
    <row r="39" spans="1:19">
      <c r="A39"/>
      <c r="B39"/>
      <c r="C39"/>
      <c r="D39"/>
      <c r="E39"/>
      <c r="F39"/>
      <c r="G39"/>
      <c r="H39"/>
      <c r="I39"/>
      <c r="J39"/>
      <c r="K39"/>
      <c r="L39"/>
      <c r="M39"/>
      <c r="N39"/>
      <c r="O39"/>
      <c r="P39"/>
      <c r="Q39"/>
      <c r="R39"/>
      <c r="S39"/>
    </row>
    <row r="40" spans="1:19">
      <c r="A40"/>
      <c r="B40"/>
      <c r="C40"/>
      <c r="D40"/>
      <c r="E40"/>
      <c r="F40"/>
      <c r="G40"/>
      <c r="H40"/>
      <c r="I40"/>
      <c r="J40"/>
      <c r="K40"/>
      <c r="L40"/>
      <c r="M40"/>
      <c r="N40"/>
      <c r="O40"/>
      <c r="P40"/>
      <c r="Q40"/>
      <c r="R40"/>
      <c r="S40"/>
    </row>
    <row r="41" spans="1:19">
      <c r="A41"/>
      <c r="B41"/>
      <c r="C41"/>
      <c r="D41"/>
      <c r="E41"/>
      <c r="F41"/>
      <c r="G41"/>
      <c r="H41"/>
      <c r="I41"/>
      <c r="J41"/>
      <c r="K41"/>
      <c r="L41"/>
      <c r="M41"/>
      <c r="N41"/>
      <c r="O41"/>
      <c r="P41"/>
      <c r="Q41"/>
      <c r="R41"/>
      <c r="S41"/>
    </row>
    <row r="42" spans="1:19">
      <c r="A42"/>
      <c r="B42"/>
      <c r="C42"/>
      <c r="D42"/>
      <c r="E42"/>
      <c r="F42"/>
      <c r="G42"/>
      <c r="H42"/>
      <c r="I42"/>
      <c r="J42"/>
      <c r="K42"/>
      <c r="L42"/>
      <c r="M42"/>
      <c r="N42"/>
      <c r="O42"/>
      <c r="P42"/>
      <c r="Q42"/>
      <c r="R42"/>
      <c r="S42"/>
    </row>
    <row r="43" spans="1:19">
      <c r="A43"/>
      <c r="B43"/>
      <c r="C43"/>
      <c r="D43"/>
      <c r="E43"/>
      <c r="F43"/>
      <c r="G43"/>
      <c r="H43"/>
      <c r="I43"/>
      <c r="J43"/>
      <c r="K43"/>
      <c r="L43"/>
      <c r="M43"/>
      <c r="N43"/>
      <c r="O43"/>
      <c r="P43"/>
      <c r="Q43"/>
      <c r="R43"/>
      <c r="S43"/>
    </row>
    <row r="44" spans="1:19">
      <c r="A44"/>
      <c r="B44"/>
      <c r="C44"/>
      <c r="D44"/>
      <c r="E44"/>
      <c r="F44"/>
      <c r="G44"/>
      <c r="H44"/>
      <c r="I44"/>
      <c r="J44"/>
      <c r="K44"/>
      <c r="L44"/>
      <c r="M44"/>
      <c r="N44"/>
      <c r="O44"/>
      <c r="P44"/>
      <c r="Q44"/>
      <c r="R44"/>
      <c r="S44"/>
    </row>
    <row r="45" spans="1:19">
      <c r="A45"/>
      <c r="B45"/>
      <c r="C45"/>
      <c r="D45"/>
      <c r="E45"/>
      <c r="F45"/>
      <c r="G45"/>
      <c r="H45"/>
      <c r="I45"/>
      <c r="J45"/>
      <c r="K45"/>
      <c r="L45"/>
      <c r="M45"/>
      <c r="N45"/>
      <c r="O45"/>
      <c r="P45"/>
      <c r="Q45"/>
      <c r="R45"/>
      <c r="S45"/>
    </row>
    <row r="46" spans="1:19">
      <c r="A46"/>
      <c r="B46"/>
      <c r="C46"/>
      <c r="D46"/>
      <c r="E46"/>
      <c r="F46"/>
      <c r="G46"/>
      <c r="H46"/>
      <c r="I46"/>
      <c r="J46"/>
      <c r="K46"/>
      <c r="L46"/>
      <c r="M46"/>
      <c r="N46"/>
      <c r="O46"/>
      <c r="P46"/>
      <c r="Q46"/>
      <c r="R46"/>
      <c r="S46"/>
    </row>
    <row r="47" spans="1:19">
      <c r="A47"/>
      <c r="B47"/>
      <c r="C47"/>
      <c r="D47"/>
      <c r="E47"/>
      <c r="F47"/>
      <c r="G47"/>
      <c r="H47"/>
      <c r="I47"/>
      <c r="J47"/>
    </row>
    <row r="48" spans="1:19">
      <c r="A48"/>
      <c r="B48"/>
      <c r="C48"/>
      <c r="D48"/>
      <c r="E48"/>
      <c r="F48"/>
      <c r="G48"/>
      <c r="H48"/>
      <c r="I48"/>
      <c r="J48"/>
    </row>
    <row r="49" spans="1:10">
      <c r="A49"/>
      <c r="B49"/>
      <c r="C49"/>
      <c r="D49"/>
      <c r="E49"/>
      <c r="F49"/>
      <c r="G49"/>
      <c r="H49"/>
      <c r="I49"/>
      <c r="J49"/>
    </row>
    <row r="50" spans="1:10">
      <c r="A50"/>
      <c r="B50"/>
      <c r="C50"/>
      <c r="D50"/>
      <c r="E50"/>
      <c r="F50"/>
      <c r="G50"/>
      <c r="H50"/>
      <c r="I50"/>
      <c r="J50"/>
    </row>
    <row r="51" spans="1:10">
      <c r="A51"/>
      <c r="B51"/>
      <c r="C51"/>
      <c r="D51"/>
      <c r="E51"/>
      <c r="F51"/>
      <c r="G51"/>
      <c r="H51"/>
      <c r="I51"/>
      <c r="J51"/>
    </row>
    <row r="52" spans="1:10">
      <c r="A52"/>
      <c r="B52"/>
      <c r="C52"/>
      <c r="D52"/>
      <c r="E52"/>
      <c r="F52"/>
      <c r="G52"/>
      <c r="H52"/>
      <c r="I52"/>
      <c r="J52"/>
    </row>
    <row r="53" spans="1:10">
      <c r="A53"/>
      <c r="B53"/>
      <c r="C53"/>
      <c r="D53"/>
      <c r="E53"/>
      <c r="F53"/>
      <c r="G53"/>
      <c r="H53"/>
      <c r="I53"/>
      <c r="J53"/>
    </row>
    <row r="54" spans="1:10">
      <c r="A54"/>
      <c r="B54"/>
      <c r="C54"/>
      <c r="D54"/>
      <c r="E54"/>
      <c r="F54"/>
      <c r="G54"/>
      <c r="H54"/>
      <c r="I54"/>
      <c r="J54"/>
    </row>
    <row r="55" spans="1:10">
      <c r="A55"/>
      <c r="B55"/>
      <c r="C55"/>
      <c r="D55"/>
      <c r="E55"/>
      <c r="F55"/>
      <c r="G55"/>
      <c r="H55"/>
      <c r="I55"/>
      <c r="J55"/>
    </row>
    <row r="56" spans="1:10">
      <c r="A56"/>
      <c r="B56"/>
      <c r="C56"/>
      <c r="D56"/>
      <c r="E56"/>
      <c r="F56"/>
      <c r="G56"/>
      <c r="H56"/>
      <c r="I56"/>
      <c r="J56"/>
    </row>
    <row r="57" spans="1:10">
      <c r="A57"/>
      <c r="B57"/>
      <c r="C57"/>
      <c r="D57"/>
      <c r="E57"/>
      <c r="F57"/>
      <c r="G57"/>
      <c r="H57"/>
      <c r="I57"/>
      <c r="J57"/>
    </row>
    <row r="58" spans="1:10">
      <c r="A58"/>
      <c r="B58"/>
      <c r="C58"/>
      <c r="D58"/>
      <c r="E58"/>
      <c r="F58"/>
      <c r="G58"/>
      <c r="H58"/>
      <c r="I58"/>
      <c r="J58"/>
    </row>
    <row r="59" spans="1:10">
      <c r="A59"/>
      <c r="B59"/>
      <c r="C59"/>
      <c r="D59"/>
      <c r="E59"/>
      <c r="F59"/>
      <c r="G59"/>
      <c r="H59"/>
      <c r="I59"/>
      <c r="J59"/>
    </row>
    <row r="60" spans="1:10">
      <c r="A60"/>
      <c r="B60"/>
      <c r="C60"/>
      <c r="D60"/>
      <c r="E60"/>
      <c r="F60"/>
      <c r="G60"/>
      <c r="H60"/>
      <c r="I60"/>
      <c r="J60"/>
    </row>
    <row r="61" spans="1:10">
      <c r="A61"/>
      <c r="B61"/>
      <c r="C61"/>
      <c r="D61"/>
      <c r="E61"/>
      <c r="F61"/>
      <c r="G61"/>
      <c r="H61"/>
      <c r="I61"/>
      <c r="J61"/>
    </row>
    <row r="62" spans="1:10">
      <c r="A62"/>
      <c r="B62"/>
      <c r="C62"/>
      <c r="D62"/>
      <c r="E62"/>
      <c r="F62"/>
      <c r="G62"/>
      <c r="H62"/>
      <c r="I62"/>
      <c r="J62"/>
    </row>
    <row r="63" spans="1:10">
      <c r="A63"/>
      <c r="B63"/>
      <c r="C63"/>
      <c r="D63"/>
      <c r="E63"/>
      <c r="F63"/>
      <c r="G63"/>
      <c r="H63"/>
      <c r="I63"/>
      <c r="J63"/>
    </row>
    <row r="64" spans="1:10">
      <c r="A64"/>
      <c r="B64"/>
      <c r="C64"/>
      <c r="D64"/>
      <c r="E64"/>
      <c r="F64"/>
      <c r="G64"/>
      <c r="H64"/>
      <c r="I64"/>
      <c r="J64"/>
    </row>
    <row r="65" spans="1:10">
      <c r="A65"/>
      <c r="B65"/>
      <c r="C65"/>
      <c r="D65"/>
      <c r="E65"/>
      <c r="F65"/>
      <c r="G65"/>
      <c r="H65"/>
      <c r="I65"/>
      <c r="J65"/>
    </row>
    <row r="66" spans="1:10">
      <c r="A66"/>
      <c r="B66"/>
      <c r="C66"/>
      <c r="D66"/>
      <c r="E66"/>
      <c r="F66"/>
      <c r="G66"/>
      <c r="H66"/>
      <c r="I66"/>
      <c r="J66"/>
    </row>
    <row r="67" spans="1:10">
      <c r="A67"/>
      <c r="B67"/>
      <c r="C67"/>
      <c r="D67"/>
      <c r="E67"/>
      <c r="F67"/>
      <c r="G67"/>
      <c r="H67"/>
      <c r="I67"/>
      <c r="J67"/>
    </row>
    <row r="68" spans="1:10">
      <c r="A68"/>
      <c r="B68"/>
      <c r="C68"/>
      <c r="D68"/>
      <c r="E68"/>
      <c r="F68"/>
      <c r="G68"/>
      <c r="H68"/>
      <c r="I68"/>
      <c r="J68"/>
    </row>
    <row r="69" spans="1:10">
      <c r="A69"/>
      <c r="B69"/>
      <c r="C69"/>
      <c r="D69"/>
      <c r="E69"/>
      <c r="F69"/>
      <c r="G69"/>
      <c r="H69"/>
      <c r="I69"/>
      <c r="J69"/>
    </row>
    <row r="70" spans="1:10">
      <c r="A70"/>
      <c r="B70"/>
      <c r="C70"/>
      <c r="D70"/>
      <c r="E70"/>
      <c r="F70"/>
      <c r="G70"/>
      <c r="H70"/>
      <c r="I70"/>
      <c r="J70"/>
    </row>
    <row r="71" spans="1:10">
      <c r="A71"/>
      <c r="B71"/>
      <c r="C71"/>
      <c r="D71"/>
      <c r="E71"/>
      <c r="F71"/>
      <c r="G71"/>
      <c r="H71"/>
      <c r="I71"/>
      <c r="J71"/>
    </row>
    <row r="72" spans="1:10">
      <c r="A72"/>
      <c r="B72"/>
      <c r="C72"/>
      <c r="D72"/>
      <c r="E72"/>
      <c r="F72"/>
      <c r="G72"/>
      <c r="H72"/>
      <c r="I72"/>
      <c r="J72"/>
    </row>
    <row r="73" spans="1:10">
      <c r="A73"/>
      <c r="B73"/>
      <c r="C73"/>
      <c r="D73"/>
      <c r="E73"/>
      <c r="F73"/>
      <c r="G73"/>
      <c r="H73"/>
      <c r="I73"/>
      <c r="J73"/>
    </row>
    <row r="74" spans="1:10">
      <c r="A74"/>
      <c r="B74"/>
      <c r="C74"/>
      <c r="D74"/>
      <c r="E74"/>
      <c r="F74"/>
      <c r="G74"/>
      <c r="H74"/>
      <c r="I74"/>
      <c r="J74"/>
    </row>
    <row r="75" spans="1:10">
      <c r="A75"/>
      <c r="B75"/>
      <c r="C75"/>
      <c r="D75"/>
      <c r="E75"/>
      <c r="F75"/>
      <c r="G75"/>
      <c r="H75"/>
      <c r="I75"/>
      <c r="J75"/>
    </row>
    <row r="76" spans="1:10">
      <c r="A76"/>
      <c r="B76"/>
      <c r="C76"/>
      <c r="D76"/>
      <c r="E76"/>
      <c r="F76"/>
      <c r="G76"/>
      <c r="H76"/>
      <c r="I76"/>
      <c r="J76"/>
    </row>
    <row r="77" spans="1:10">
      <c r="A77"/>
      <c r="B77"/>
      <c r="C77"/>
      <c r="D77"/>
      <c r="E77"/>
      <c r="F77"/>
      <c r="G77"/>
      <c r="H77"/>
      <c r="I77"/>
      <c r="J77"/>
    </row>
    <row r="78" spans="1:10">
      <c r="A78"/>
      <c r="B78"/>
      <c r="C78"/>
      <c r="D78"/>
      <c r="E78"/>
      <c r="F78"/>
      <c r="G78"/>
      <c r="H78"/>
      <c r="I78"/>
      <c r="J78"/>
    </row>
    <row r="79" spans="1:10">
      <c r="A79"/>
      <c r="B79"/>
      <c r="C79"/>
      <c r="D79"/>
      <c r="E79"/>
      <c r="F79"/>
      <c r="G79"/>
      <c r="H79"/>
      <c r="I79"/>
      <c r="J79"/>
    </row>
    <row r="80" spans="1:10">
      <c r="A80"/>
      <c r="B80"/>
      <c r="C80"/>
      <c r="D80"/>
      <c r="E80"/>
      <c r="F80"/>
      <c r="G80"/>
      <c r="H80"/>
      <c r="I80"/>
      <c r="J80"/>
    </row>
    <row r="81" spans="1:10">
      <c r="A81"/>
      <c r="B81"/>
      <c r="C81"/>
      <c r="D81"/>
      <c r="E81"/>
      <c r="F81"/>
      <c r="G81"/>
      <c r="H81"/>
      <c r="I81"/>
      <c r="J81"/>
    </row>
    <row r="82" spans="1:10">
      <c r="A82"/>
      <c r="B82"/>
      <c r="C82"/>
      <c r="D82"/>
      <c r="E82"/>
      <c r="F82"/>
      <c r="G82"/>
      <c r="H82"/>
      <c r="I82"/>
      <c r="J82"/>
    </row>
    <row r="83" spans="1:10">
      <c r="A83"/>
      <c r="B83"/>
      <c r="C83"/>
      <c r="D83"/>
      <c r="E83"/>
      <c r="F83"/>
      <c r="G83"/>
      <c r="H83"/>
      <c r="I83"/>
      <c r="J83"/>
    </row>
    <row r="84" spans="1:10">
      <c r="A84"/>
      <c r="B84"/>
      <c r="C84"/>
      <c r="D84"/>
      <c r="E84"/>
      <c r="F84"/>
      <c r="G84"/>
      <c r="H84"/>
      <c r="I84"/>
      <c r="J84"/>
    </row>
    <row r="85" spans="1:10">
      <c r="A85"/>
      <c r="B85"/>
      <c r="C85"/>
      <c r="D85"/>
      <c r="E85"/>
      <c r="F85"/>
      <c r="G85"/>
      <c r="H85"/>
      <c r="I85"/>
      <c r="J85"/>
    </row>
    <row r="86" spans="1:10">
      <c r="A86"/>
      <c r="B86"/>
      <c r="C86"/>
      <c r="D86"/>
      <c r="E86"/>
      <c r="F86"/>
      <c r="G86"/>
      <c r="H86"/>
      <c r="I86"/>
      <c r="J86"/>
    </row>
    <row r="87" spans="1:10">
      <c r="A87"/>
      <c r="B87"/>
      <c r="C87"/>
      <c r="D87"/>
      <c r="E87"/>
      <c r="F87"/>
      <c r="G87"/>
      <c r="H87"/>
      <c r="I87"/>
      <c r="J87"/>
    </row>
    <row r="88" spans="1:10">
      <c r="A88"/>
      <c r="B88"/>
      <c r="C88"/>
      <c r="D88"/>
      <c r="E88"/>
      <c r="F88"/>
      <c r="G88"/>
      <c r="H88"/>
      <c r="I88"/>
      <c r="J88"/>
    </row>
    <row r="89" spans="1:10">
      <c r="A89"/>
      <c r="B89"/>
      <c r="C89"/>
      <c r="D89"/>
      <c r="E89"/>
      <c r="F89"/>
      <c r="G89"/>
      <c r="H89"/>
      <c r="I89"/>
      <c r="J89"/>
    </row>
    <row r="90" spans="1:10">
      <c r="A90"/>
      <c r="B90"/>
      <c r="C90"/>
      <c r="D90"/>
      <c r="E90"/>
      <c r="F90"/>
      <c r="G90"/>
      <c r="H90"/>
      <c r="I90"/>
      <c r="J90"/>
    </row>
    <row r="91" spans="1:10">
      <c r="A91"/>
      <c r="B91"/>
      <c r="C91"/>
      <c r="D91"/>
      <c r="E91"/>
      <c r="F91"/>
      <c r="G91"/>
      <c r="H91"/>
      <c r="I91"/>
      <c r="J91"/>
    </row>
    <row r="92" spans="1:10">
      <c r="A92"/>
      <c r="B92"/>
      <c r="C92"/>
      <c r="D92"/>
      <c r="E92"/>
      <c r="F92"/>
      <c r="G92"/>
      <c r="H92"/>
      <c r="I92"/>
      <c r="J92"/>
    </row>
    <row r="93" spans="1:10">
      <c r="A93"/>
      <c r="B93"/>
      <c r="C93"/>
      <c r="D93"/>
      <c r="E93"/>
      <c r="F93"/>
      <c r="G93"/>
      <c r="H93"/>
      <c r="I93"/>
      <c r="J93"/>
    </row>
    <row r="94" spans="1:10">
      <c r="A94"/>
      <c r="B94"/>
      <c r="C94"/>
      <c r="D94"/>
      <c r="E94"/>
      <c r="F94"/>
      <c r="G94"/>
      <c r="H94"/>
      <c r="I94"/>
      <c r="J94"/>
    </row>
    <row r="95" spans="1:10">
      <c r="A95"/>
      <c r="B95"/>
      <c r="C95"/>
      <c r="D95"/>
      <c r="E95"/>
      <c r="F95"/>
      <c r="G95"/>
      <c r="H95"/>
      <c r="I95"/>
      <c r="J95"/>
    </row>
    <row r="96" spans="1:10">
      <c r="A96"/>
      <c r="B96"/>
      <c r="C96"/>
      <c r="D96"/>
      <c r="E96"/>
      <c r="F96"/>
      <c r="G96"/>
      <c r="H96"/>
      <c r="I96"/>
      <c r="J96"/>
    </row>
    <row r="97" spans="1:10">
      <c r="A97"/>
      <c r="B97"/>
      <c r="C97"/>
      <c r="D97"/>
      <c r="E97"/>
      <c r="F97"/>
      <c r="G97"/>
      <c r="H97"/>
      <c r="I97"/>
      <c r="J97"/>
    </row>
    <row r="98" spans="1:10">
      <c r="A98"/>
      <c r="B98"/>
      <c r="C98"/>
      <c r="D98"/>
      <c r="E98"/>
      <c r="F98"/>
      <c r="G98"/>
      <c r="H98"/>
      <c r="I98"/>
      <c r="J98"/>
    </row>
    <row r="99" spans="1:10">
      <c r="A99"/>
      <c r="B99"/>
      <c r="C99"/>
      <c r="D99"/>
      <c r="E99"/>
      <c r="F99"/>
      <c r="G99"/>
      <c r="H99"/>
      <c r="I99"/>
      <c r="J99"/>
    </row>
    <row r="100" spans="1:10">
      <c r="A100"/>
      <c r="B100"/>
      <c r="C100"/>
      <c r="D100"/>
      <c r="E100"/>
      <c r="F100"/>
      <c r="G100"/>
      <c r="H100"/>
      <c r="I100"/>
      <c r="J100"/>
    </row>
  </sheetData>
  <sheetProtection selectLockedCells="1" selectUnlockedCells="1"/>
  <pageMargins left="0.7" right="0.7" top="0.75" bottom="0.75" header="0.3" footer="0.3"/>
  <pageSetup scale="39" orientation="portrait"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63bab2e0-6c4a-4798-8429-e61ee1835602"/>
    <lcf76f155ced4ddcb4097134ff3c332f xmlns="fee8c237-49e3-47a0-a8ef-684edc56c52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BA9FE6ADF3D87458DC89E45C4602904" ma:contentTypeVersion="10" ma:contentTypeDescription="Create a new document." ma:contentTypeScope="" ma:versionID="11bc64514ec28dd1f26be3fb02cd456d">
  <xsd:schema xmlns:xsd="http://www.w3.org/2001/XMLSchema" xmlns:xs="http://www.w3.org/2001/XMLSchema" xmlns:p="http://schemas.microsoft.com/office/2006/metadata/properties" xmlns:ns2="fee8c237-49e3-47a0-a8ef-684edc56c528" xmlns:ns3="63bab2e0-6c4a-4798-8429-e61ee1835602" targetNamespace="http://schemas.microsoft.com/office/2006/metadata/properties" ma:root="true" ma:fieldsID="709ce60be4ce88e2a2062e59e9dae635" ns2:_="" ns3:_="">
    <xsd:import namespace="fee8c237-49e3-47a0-a8ef-684edc56c528"/>
    <xsd:import namespace="63bab2e0-6c4a-4798-8429-e61ee183560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ee8c237-49e3-47a0-a8ef-684edc56c5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806eb72-ef02-4a65-b69e-45b2e51584c6"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3bab2e0-6c4a-4798-8429-e61ee1835602"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3db13f9-ffeb-486c-94bd-a71256ba97b7}" ma:internalName="TaxCatchAll" ma:showField="CatchAllData" ma:web="63bab2e0-6c4a-4798-8429-e61ee183560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1195EA3-BA24-41C1-99CF-F618C8B5C199}">
  <ds:schemaRefs>
    <ds:schemaRef ds:uri="http://schemas.microsoft.com/sharepoint/v3/contenttype/forms"/>
  </ds:schemaRefs>
</ds:datastoreItem>
</file>

<file path=customXml/itemProps2.xml><?xml version="1.0" encoding="utf-8"?>
<ds:datastoreItem xmlns:ds="http://schemas.openxmlformats.org/officeDocument/2006/customXml" ds:itemID="{B14D9E45-7A27-42B4-AA73-C618DFD8329D}">
  <ds:schemaRefs>
    <ds:schemaRef ds:uri="http://purl.org/dc/elements/1.1/"/>
    <ds:schemaRef ds:uri="http://schemas.microsoft.com/office/2006/metadata/properties"/>
    <ds:schemaRef ds:uri="http://schemas.microsoft.com/office/infopath/2007/PartnerControls"/>
    <ds:schemaRef ds:uri="fee8c237-49e3-47a0-a8ef-684edc56c528"/>
    <ds:schemaRef ds:uri="http://schemas.openxmlformats.org/package/2006/metadata/core-properties"/>
    <ds:schemaRef ds:uri="63bab2e0-6c4a-4798-8429-e61ee1835602"/>
    <ds:schemaRef ds:uri="http://schemas.microsoft.com/office/2006/documentManagement/types"/>
    <ds:schemaRef ds:uri="http://www.w3.org/XML/1998/namespace"/>
    <ds:schemaRef ds:uri="http://purl.org/dc/dcmitype/"/>
    <ds:schemaRef ds:uri="http://purl.org/dc/terms/"/>
  </ds:schemaRefs>
</ds:datastoreItem>
</file>

<file path=customXml/itemProps3.xml><?xml version="1.0" encoding="utf-8"?>
<ds:datastoreItem xmlns:ds="http://schemas.openxmlformats.org/officeDocument/2006/customXml" ds:itemID="{E08E3829-28BC-4C18-BF2C-0F8CCF3993F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ee8c237-49e3-47a0-a8ef-684edc56c528"/>
    <ds:schemaRef ds:uri="63bab2e0-6c4a-4798-8429-e61ee183560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8</vt:i4>
      </vt:variant>
    </vt:vector>
  </HeadingPairs>
  <TitlesOfParts>
    <vt:vector size="15" baseType="lpstr">
      <vt:lpstr>Instructions</vt:lpstr>
      <vt:lpstr>Enter Customer Info Here</vt:lpstr>
      <vt:lpstr>Enter Closet Order Here</vt:lpstr>
      <vt:lpstr>Enter Additional Product Here</vt:lpstr>
      <vt:lpstr>Print Here</vt:lpstr>
      <vt:lpstr>Print Variations</vt:lpstr>
      <vt:lpstr>Closet Nomenclature</vt:lpstr>
      <vt:lpstr>Door_Style_Selection</vt:lpstr>
      <vt:lpstr>E_ExpRng2</vt:lpstr>
      <vt:lpstr>E_OrderInfo</vt:lpstr>
      <vt:lpstr>PH_NLP</vt:lpstr>
      <vt:lpstr>PH_PDF2</vt:lpstr>
      <vt:lpstr>PH_PH</vt:lpstr>
      <vt:lpstr>PH_WLP</vt:lpstr>
      <vt:lpstr>'Print Here'!Print_Area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Milan Cao</cp:lastModifiedBy>
  <cp:revision/>
  <dcterms:created xsi:type="dcterms:W3CDTF">2019-09-13T01:16:32Z</dcterms:created>
  <dcterms:modified xsi:type="dcterms:W3CDTF">2026-01-22T18:52:58Z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0x0101003BA9FE6ADF3D87458DC89E45C4602904</vt:lpwstr>
  </property>
  <property fmtid="{D5CDD505-2E9C-101B-9397-08002B2CF9AE}" pid="3" name="MediaServiceImageTags">
    <vt:lpwstr/>
  </property>
</Properties>
</file>